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120" windowHeight="11250" activeTab="1"/>
  </bookViews>
  <sheets>
    <sheet name="стр 1" sheetId="1" r:id="rId1"/>
    <sheet name="стр 2" sheetId="2" r:id="rId2"/>
    <sheet name="стр3" sheetId="3" r:id="rId3"/>
  </sheets>
  <definedNames>
    <definedName name="_xlnm._FilterDatabase" localSheetId="1" hidden="1">'стр 2'!$A$5:$AV$81</definedName>
    <definedName name="_xlnm.Print_Titles" localSheetId="1">'стр 2'!$A:$C,'стр 2'!$1:$5</definedName>
  </definedNames>
  <calcPr fullCalcOnLoad="1"/>
</workbook>
</file>

<file path=xl/sharedStrings.xml><?xml version="1.0" encoding="utf-8"?>
<sst xmlns="http://schemas.openxmlformats.org/spreadsheetml/2006/main" count="371" uniqueCount="161">
  <si>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</si>
  <si>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</si>
  <si>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</si>
  <si>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</si>
  <si>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финансово-хозяйственной деятельности</t>
  </si>
  <si>
    <t>на 2017 год и на плановый период 2018 и 2019 годов</t>
  </si>
  <si>
    <t>______________________________   Г.Е. Пашинова</t>
  </si>
  <si>
    <t>"01" января   2017 г.</t>
  </si>
  <si>
    <t>КОДЫ</t>
  </si>
  <si>
    <t>Форма по КФД</t>
  </si>
  <si>
    <t>Дата</t>
  </si>
  <si>
    <t>по ОКПО</t>
  </si>
  <si>
    <t>по РУБН/НУБП</t>
  </si>
  <si>
    <t>по ОКВ</t>
  </si>
  <si>
    <t>по ОКЕИ</t>
  </si>
  <si>
    <t>Наименование государственного
бюджетного учреждения
(подразделения)</t>
  </si>
  <si>
    <t xml:space="preserve">ИНН/КПП </t>
  </si>
  <si>
    <t>Единица измерения</t>
  </si>
  <si>
    <t>Наименование органа, осуществляющего
функции и полномочия учредителя</t>
  </si>
  <si>
    <t>министерство социальной политики Красноярского края</t>
  </si>
  <si>
    <t>Адрес фактического местонахождения
государственного бюджетного
учреждения (подразделения)</t>
  </si>
  <si>
    <t>I. Сведения о деятельности государственного бюджетного учреждения</t>
  </si>
  <si>
    <t>Цели деятельности учреждения (подразделения):</t>
  </si>
  <si>
    <t>Виды деятельности учреждения (подразделения):</t>
  </si>
  <si>
    <t>Перечень услуг (работ), осуществляемых на платной основе:</t>
  </si>
  <si>
    <t>Заместитель председателя Правительства края – 
министр социальной политики края</t>
  </si>
  <si>
    <t>Остатки целевых субсидий прошлого года, подлежащие перечислению в бюджет, всего</t>
  </si>
  <si>
    <t>в том числе:</t>
  </si>
  <si>
    <t>Остатки целевых субсидий прошлого года, подлежащие перечислению в бюджет</t>
  </si>
  <si>
    <t>Поступления, всего</t>
  </si>
  <si>
    <t>Поступления от оказания учреждением платных услуг (выполнения работ) и иной приносящей доход деятельности, всего</t>
  </si>
  <si>
    <t>из них:</t>
  </si>
  <si>
    <t>Поступления от аренды активов</t>
  </si>
  <si>
    <t>Поступления от иной приносящей доход деятельности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</si>
  <si>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</si>
  <si>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штрафов, пеней, иных сумм принудительного изъятия</t>
  </si>
  <si>
    <t>Субсидии на выполнение государственного задания, всего</t>
  </si>
  <si>
    <t>Субсидии на выполнение государственного задания</t>
  </si>
  <si>
    <t>Субсидии на иные цели, всего</t>
  </si>
  <si>
    <t>Субсидии на иные цели</t>
  </si>
  <si>
    <t>Выплаты, всего</t>
  </si>
  <si>
    <t>Выплаты за счет оказания учреждением платных услуг (выполнения работ) и иной приносящей доход деятельности, всего</t>
  </si>
  <si>
    <t>Оплата работ, услуг, всего</t>
  </si>
  <si>
    <t>Коммунальные услуги</t>
  </si>
  <si>
    <t>Прочие работы, услуги</t>
  </si>
  <si>
    <t>Работы, услуги по содержанию имущества</t>
  </si>
  <si>
    <t>Оплата труда и начисления на выплаты по оплате труда, всего</t>
  </si>
  <si>
    <t>Код строки</t>
  </si>
  <si>
    <t>Код по бюджетной классификации Российской Федерации</t>
  </si>
  <si>
    <t>Отраслевой код</t>
  </si>
  <si>
    <t>Код субсидии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</si>
  <si>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</si>
  <si>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</si>
  <si>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</si>
  <si>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</si>
  <si>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</si>
  <si>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</si>
  <si>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</si>
  <si>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</si>
  <si>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</si>
  <si>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</si>
  <si>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</si>
  <si>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</t>
  </si>
  <si>
    <t>из них гранты</t>
  </si>
  <si>
    <t>Наименование показателя</t>
  </si>
  <si>
    <t>000</t>
  </si>
  <si>
    <t>148.2.000000.00.0.0000</t>
  </si>
  <si>
    <t>000.00.0000000000.00</t>
  </si>
  <si>
    <t>610</t>
  </si>
  <si>
    <t>148.0.000000.00.0.0000</t>
  </si>
  <si>
    <t>148.5.000000.00.0.0000</t>
  </si>
  <si>
    <t>120</t>
  </si>
  <si>
    <t>180</t>
  </si>
  <si>
    <t>130</t>
  </si>
  <si>
    <t>140</t>
  </si>
  <si>
    <t>148.1.000000.00.0.0000</t>
  </si>
  <si>
    <t>148.10.0000000000.00</t>
  </si>
  <si>
    <t>220</t>
  </si>
  <si>
    <t>223</t>
  </si>
  <si>
    <t>226</t>
  </si>
  <si>
    <t>225</t>
  </si>
  <si>
    <t>221</t>
  </si>
  <si>
    <t>210</t>
  </si>
  <si>
    <t>211</t>
  </si>
  <si>
    <t>213</t>
  </si>
  <si>
    <t>212</t>
  </si>
  <si>
    <t>300</t>
  </si>
  <si>
    <t>340</t>
  </si>
  <si>
    <t>290</t>
  </si>
  <si>
    <t>X</t>
  </si>
  <si>
    <t>Заработная плата</t>
  </si>
  <si>
    <t>Начисления на выплаты по оплате труда</t>
  </si>
  <si>
    <t>Прочие выплаты</t>
  </si>
  <si>
    <t>Поступление нефинансовых активов, всего</t>
  </si>
  <si>
    <t>Увеличение стоимости материальных запасов</t>
  </si>
  <si>
    <t>Увеличение стоимости основных средств</t>
  </si>
  <si>
    <t>Прочие расходы, всего</t>
  </si>
  <si>
    <t>Транспортные услуги</t>
  </si>
  <si>
    <t>Услуги связи</t>
  </si>
  <si>
    <t>Остаток средств на начало года</t>
  </si>
  <si>
    <t>Остаток средств на конец года</t>
  </si>
  <si>
    <t>222</t>
  </si>
  <si>
    <t>224</t>
  </si>
  <si>
    <t>310</t>
  </si>
  <si>
    <t>Арендная плата за пользование имуществом</t>
  </si>
  <si>
    <t>Расходы на закупку товаров, работ, услуг, всего</t>
  </si>
  <si>
    <t>262</t>
  </si>
  <si>
    <t>148.1.000000.00.0.0001</t>
  </si>
  <si>
    <t>148.10.0000000000.01</t>
  </si>
  <si>
    <t>Пособия по социальной помощи  населению</t>
  </si>
  <si>
    <t xml:space="preserve">IV. Показатели выплат по расходам на закупку товаров, работ, услуг учреждения (подразделения) на 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</si>
  <si>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</si>
  <si>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</si>
  <si>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</si>
  <si>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</si>
  <si>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</si>
  <si>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 xml:space="preserve"> На 2017г. очередной финансовый год</t>
  </si>
  <si>
    <t xml:space="preserve"> На 2018г. 1-ый год планового периода</t>
  </si>
  <si>
    <t xml:space="preserve"> На 2019г. 2-ой год планового периода</t>
  </si>
  <si>
    <t>Выплаты по расходам на закупку товаров, работ, услуг всего:</t>
  </si>
  <si>
    <t>Х</t>
  </si>
  <si>
    <t>в том числе: на оплату контрактов заключенных до начала очередного финансового года:</t>
  </si>
  <si>
    <t xml:space="preserve">на закупку товаров работ, услуг по году начала закупки:
</t>
  </si>
  <si>
    <t>V. Сведения о средствах, поступающих во временное распоряжение учреждения (подразделения) 
на 01 января 2017г.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</si>
  <si>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</si>
  <si>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</si>
  <si>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</si>
  <si>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</si>
  <si>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</si>
  <si>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</si>
  <si>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</si>
  <si>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VI. Справочная информация</t>
  </si>
  <si>
    <t>Сумма (тыс. руб.)</t>
  </si>
  <si>
    <t>Выплаты стимулирующего характера руководителю учреждения (руб.)</t>
  </si>
  <si>
    <t>Количество койко-мест в учреждении (к-м)</t>
  </si>
  <si>
    <t>Количество потребителей, воспользовавшихся бесплатными для потребителями услугами (работами) учреждения (чел.)</t>
  </si>
  <si>
    <t>Количество потребителей, воспользовавшихся полностью платными для потребителей услугами (работами) учреждения (чел.)</t>
  </si>
  <si>
    <t>Количество потребителей, воспользовавшихся услугами (работами) учреждения, всего (чел.)</t>
  </si>
  <si>
    <t>Количество потребителей, воспользовавшихся частично платными для потребителей услугами (работами) учреждения (чел.)</t>
  </si>
  <si>
    <t>Объем публичных обязательств, всего</t>
  </si>
  <si>
    <t>Поступления от платы за стационарное обслуживание от потребителей государственных услуг (работ)  (руб.)</t>
  </si>
  <si>
    <t>Среднемесячная заработная плата (руб.)</t>
  </si>
  <si>
    <t>Штатная численность (ед.)</t>
  </si>
  <si>
    <t>II. Показатели финансового состояния учреждения (подразделения)</t>
  </si>
  <si>
    <t xml:space="preserve"> на 01 января 2017г.</t>
  </si>
  <si>
    <t>N п/п</t>
  </si>
  <si>
    <t>Финансовые активы (на начало текущего года)</t>
  </si>
  <si>
    <t>Нефинансовые активы (на начало текущего года)</t>
  </si>
  <si>
    <t>Обязательства (на начало текущего года)</t>
  </si>
  <si>
    <t>Сумма, тыс. руб.</t>
  </si>
  <si>
    <t>"09" января 2017 года</t>
  </si>
  <si>
    <t>И7503</t>
  </si>
  <si>
    <t>2450020522/245001001</t>
  </si>
  <si>
    <t>руб.</t>
  </si>
  <si>
    <t>663604, Красноярский край, город Канск, улица 40 лет Октября, 29А</t>
  </si>
  <si>
    <t>оказание постоянной, периодической, разовой помощи получателям социальных услуг в целях улучшения условий их жизнедеятельности и (или) расширения их возможностей самостоятельно обеспечивать свои основные жизненные потребности с учётом категорий получателей социальных услуг, состояния их здоровья, возраста, социального положения  и других обстоятельств, которые приводят или могут привести к ухудшению условий их жизнедеятельности.</t>
  </si>
  <si>
    <t>оказание социально-бытовых услуг, направленных на поддержание жизнедеятельности получателей социальных услуг в быту;
оказание социально-медицинских услуг, направленных 
на поддержание и сохранение здоровья получателей социальных услуг;
оказание социально-психологических услуг, направленных 
на оказание помощи в коррекции психологического состояния получателей социальных услуг;
оказание социально-педагогических услуг, направленных 
на формирование у получателей социальных услуг позитивных интересов 
(в том числе в сфере досуга, спорта, здорового образа жизни), организацию их досуга (праздники, экскурсии и другие культурные мероприятия);
оказание социально-трудовых услуг, направленных на социально-трудовую реабилитацию и социально-трудовую адаптацию получателей социальных услуг; 
оказание социально-правовых услуг, направленных на обеспечение реализации законных прав и интересов получателей социальных услуг;
оказание услуг в целях повышения коммуникативного потенциала получателей социальных услуг, имеющих ограничения жизнедеятельности.</t>
  </si>
  <si>
    <t>Организация проживания граждан пожилого возраста и инвалидов в условиях повышенной комфортности                                                                                                                                                                                   Деятельность столовых при предприятиях и учреждениях                                                                                                 Поставка продукции общественного питания</t>
  </si>
  <si>
    <t>Общая балансовая стоимость недвижимого государственного имущества, всего: 68762032,62</t>
  </si>
  <si>
    <t>Общая балансовая стоимость движимого государственного имущества, всего:7 607 641,06</t>
  </si>
  <si>
    <r>
      <t xml:space="preserve">краевое государственное бюджетное учреждение социального обслуживания </t>
    </r>
    <r>
      <rPr>
        <b/>
        <sz val="11"/>
        <color indexed="8"/>
        <rFont val="Times New Roman"/>
        <family val="1"/>
      </rPr>
      <t>"Пансионат для граждан пожилого возраста и инвалидов "Кедр"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</si>
</sst>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Tahoma"/>
      <family val="2"/>
    </font>
    <font>
      <sz val="11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/>
      <bottom/>
    </border>
    <border>
      <left style="thin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71" fillId="0" borderId="0" xfId="0" applyFont="1" applyAlignment="1">
      <alignment/>
    </xf>
    <xf numFmtId="14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0" fontId="73" fillId="0" borderId="0" xfId="0" applyFont="1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74" fillId="0" borderId="1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/>
    </xf>
    <xf numFmtId="171" fontId="16" fillId="0" borderId="13" xfId="0" applyNumberFormat="1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vertical="center" wrapText="1"/>
      <protection/>
    </xf>
    <xf numFmtId="0" fontId="16" fillId="0" borderId="14" xfId="0" applyFont="1" applyBorder="1" applyAlignment="1" applyProtection="1">
      <alignment vertical="center" wrapText="1"/>
      <protection/>
    </xf>
    <xf numFmtId="171" fontId="15" fillId="31" borderId="15" xfId="59" applyFont="1" applyFill="1" applyBorder="1" applyAlignment="1" applyProtection="1">
      <alignment vertical="center" wrapText="1"/>
      <protection/>
    </xf>
    <xf numFmtId="171" fontId="17" fillId="31" borderId="15" xfId="59" applyFont="1" applyFill="1" applyBorder="1" applyAlignment="1" applyProtection="1">
      <alignment vertical="center" wrapText="1"/>
      <protection/>
    </xf>
    <xf numFmtId="171" fontId="16" fillId="31" borderId="15" xfId="59" applyFont="1" applyFill="1" applyBorder="1" applyAlignment="1" applyProtection="1">
      <alignment vertical="center" wrapText="1"/>
      <protection/>
    </xf>
    <xf numFmtId="171" fontId="15" fillId="31" borderId="10" xfId="59" applyFont="1" applyFill="1" applyBorder="1" applyAlignment="1" applyProtection="1">
      <alignment vertical="center" wrapText="1"/>
      <protection/>
    </xf>
    <xf numFmtId="171" fontId="16" fillId="31" borderId="10" xfId="59" applyFont="1" applyFill="1" applyBorder="1" applyAlignment="1" applyProtection="1">
      <alignment vertical="center" wrapText="1"/>
      <protection/>
    </xf>
    <xf numFmtId="171" fontId="15" fillId="0" borderId="10" xfId="59" applyFont="1" applyBorder="1" applyAlignment="1" applyProtection="1">
      <alignment vertical="center" wrapText="1"/>
      <protection/>
    </xf>
    <xf numFmtId="171" fontId="16" fillId="0" borderId="10" xfId="59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49" fontId="11" fillId="0" borderId="10" xfId="52" applyNumberFormat="1" applyFont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Border="1" applyAlignment="1" applyProtection="1">
      <alignment horizontal="center" vertical="center" wrapText="1"/>
      <protection locked="0"/>
    </xf>
    <xf numFmtId="171" fontId="16" fillId="0" borderId="13" xfId="0" applyNumberFormat="1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10" xfId="52" applyNumberFormat="1" applyFont="1" applyBorder="1" applyAlignment="1" applyProtection="1">
      <alignment horizontal="center" vertical="center" wrapText="1"/>
      <protection locked="0"/>
    </xf>
    <xf numFmtId="49" fontId="10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top" wrapText="1"/>
      <protection locked="0"/>
    </xf>
    <xf numFmtId="49" fontId="3" fillId="0" borderId="10" xfId="52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 applyProtection="1">
      <alignment/>
      <protection/>
    </xf>
    <xf numFmtId="0" fontId="77" fillId="0" borderId="13" xfId="0" applyFont="1" applyBorder="1" applyAlignment="1" applyProtection="1">
      <alignment/>
      <protection/>
    </xf>
    <xf numFmtId="0" fontId="77" fillId="0" borderId="10" xfId="0" applyFont="1" applyBorder="1" applyAlignment="1" applyProtection="1">
      <alignment/>
      <protection/>
    </xf>
    <xf numFmtId="0" fontId="77" fillId="0" borderId="14" xfId="0" applyFont="1" applyBorder="1" applyAlignment="1" applyProtection="1">
      <alignment/>
      <protection/>
    </xf>
    <xf numFmtId="0" fontId="76" fillId="0" borderId="13" xfId="0" applyFont="1" applyBorder="1" applyAlignment="1" applyProtection="1">
      <alignment/>
      <protection/>
    </xf>
    <xf numFmtId="0" fontId="76" fillId="0" borderId="14" xfId="0" applyFont="1" applyBorder="1" applyAlignment="1" applyProtection="1">
      <alignment/>
      <protection/>
    </xf>
    <xf numFmtId="0" fontId="77" fillId="0" borderId="16" xfId="0" applyFont="1" applyBorder="1" applyAlignment="1" applyProtection="1">
      <alignment/>
      <protection/>
    </xf>
    <xf numFmtId="171" fontId="16" fillId="33" borderId="15" xfId="59" applyFont="1" applyFill="1" applyBorder="1" applyAlignment="1" applyProtection="1">
      <alignment vertical="center" wrapText="1"/>
      <protection/>
    </xf>
    <xf numFmtId="171" fontId="16" fillId="33" borderId="10" xfId="59" applyFont="1" applyFill="1" applyBorder="1" applyAlignment="1" applyProtection="1">
      <alignment vertical="center" wrapText="1"/>
      <protection/>
    </xf>
    <xf numFmtId="0" fontId="15" fillId="31" borderId="13" xfId="0" applyFont="1" applyFill="1" applyBorder="1" applyAlignment="1" applyProtection="1">
      <alignment vertical="center" wrapText="1"/>
      <protection locked="0"/>
    </xf>
    <xf numFmtId="0" fontId="2" fillId="31" borderId="10" xfId="0" applyFont="1" applyFill="1" applyBorder="1" applyAlignment="1" applyProtection="1">
      <alignment horizontal="center" wrapText="1"/>
      <protection locked="0"/>
    </xf>
    <xf numFmtId="49" fontId="11" fillId="31" borderId="10" xfId="52" applyNumberFormat="1" applyFont="1" applyFill="1" applyBorder="1" applyAlignment="1" applyProtection="1">
      <alignment horizontal="center" vertical="center" wrapText="1"/>
      <protection locked="0"/>
    </xf>
    <xf numFmtId="49" fontId="9" fillId="31" borderId="10" xfId="52" applyNumberFormat="1" applyFont="1" applyFill="1" applyBorder="1" applyAlignment="1" applyProtection="1">
      <alignment horizontal="center" vertical="center" wrapText="1"/>
      <protection locked="0"/>
    </xf>
    <xf numFmtId="0" fontId="17" fillId="31" borderId="13" xfId="0" applyFont="1" applyFill="1" applyBorder="1" applyAlignment="1" applyProtection="1">
      <alignment vertical="center" wrapText="1"/>
      <protection locked="0"/>
    </xf>
    <xf numFmtId="0" fontId="4" fillId="31" borderId="10" xfId="0" applyFont="1" applyFill="1" applyBorder="1" applyAlignment="1" applyProtection="1">
      <alignment horizontal="center" vertical="center" wrapText="1"/>
      <protection locked="0"/>
    </xf>
    <xf numFmtId="49" fontId="14" fillId="31" borderId="10" xfId="52" applyNumberFormat="1" applyFont="1" applyFill="1" applyBorder="1" applyAlignment="1" applyProtection="1">
      <alignment horizontal="center" vertical="center" wrapText="1"/>
      <protection locked="0"/>
    </xf>
    <xf numFmtId="49" fontId="13" fillId="31" borderId="10" xfId="52" applyNumberFormat="1" applyFont="1" applyFill="1" applyBorder="1" applyAlignment="1" applyProtection="1">
      <alignment horizontal="center" vertical="center" wrapText="1"/>
      <protection locked="0"/>
    </xf>
    <xf numFmtId="0" fontId="18" fillId="31" borderId="13" xfId="0" applyFont="1" applyFill="1" applyBorder="1" applyAlignment="1" applyProtection="1">
      <alignment vertical="center" wrapText="1"/>
      <protection locked="0"/>
    </xf>
    <xf numFmtId="0" fontId="7" fillId="31" borderId="10" xfId="0" applyFont="1" applyFill="1" applyBorder="1" applyAlignment="1" applyProtection="1">
      <alignment horizontal="center" wrapText="1"/>
      <protection locked="0"/>
    </xf>
    <xf numFmtId="0" fontId="16" fillId="31" borderId="19" xfId="0" applyFont="1" applyFill="1" applyBorder="1" applyAlignment="1" applyProtection="1">
      <alignment vertical="center" wrapText="1"/>
      <protection locked="0"/>
    </xf>
    <xf numFmtId="0" fontId="0" fillId="31" borderId="10" xfId="0" applyFill="1" applyBorder="1" applyAlignment="1" applyProtection="1">
      <alignment horizontal="center"/>
      <protection locked="0"/>
    </xf>
    <xf numFmtId="49" fontId="12" fillId="31" borderId="10" xfId="52" applyNumberFormat="1" applyFont="1" applyFill="1" applyBorder="1" applyAlignment="1" applyProtection="1">
      <alignment horizontal="center" vertical="center" wrapText="1"/>
      <protection locked="0"/>
    </xf>
    <xf numFmtId="49" fontId="10" fillId="31" borderId="10" xfId="52" applyNumberFormat="1" applyFont="1" applyFill="1" applyBorder="1" applyAlignment="1" applyProtection="1">
      <alignment horizontal="center" vertical="center" wrapText="1"/>
      <protection locked="0"/>
    </xf>
    <xf numFmtId="0" fontId="78" fillId="31" borderId="19" xfId="0" applyFont="1" applyFill="1" applyBorder="1" applyAlignment="1" applyProtection="1">
      <alignment vertical="center" wrapText="1"/>
      <protection locked="0"/>
    </xf>
    <xf numFmtId="0" fontId="0" fillId="31" borderId="10" xfId="0" applyFont="1" applyFill="1" applyBorder="1" applyAlignment="1" applyProtection="1">
      <alignment horizontal="center"/>
      <protection locked="0"/>
    </xf>
    <xf numFmtId="49" fontId="79" fillId="31" borderId="10" xfId="52" applyNumberFormat="1" applyFont="1" applyFill="1" applyBorder="1" applyAlignment="1" applyProtection="1">
      <alignment horizontal="center" vertical="center" wrapText="1"/>
      <protection locked="0"/>
    </xf>
    <xf numFmtId="49" fontId="80" fillId="31" borderId="10" xfId="52" applyNumberFormat="1" applyFont="1" applyFill="1" applyBorder="1" applyAlignment="1" applyProtection="1">
      <alignment horizontal="center" vertical="center" wrapText="1"/>
      <protection locked="0"/>
    </xf>
    <xf numFmtId="0" fontId="18" fillId="31" borderId="19" xfId="0" applyFont="1" applyFill="1" applyBorder="1" applyAlignment="1" applyProtection="1">
      <alignment vertical="center" wrapText="1"/>
      <protection locked="0"/>
    </xf>
    <xf numFmtId="0" fontId="73" fillId="31" borderId="10" xfId="0" applyFont="1" applyFill="1" applyBorder="1" applyAlignment="1" applyProtection="1">
      <alignment horizontal="center"/>
      <protection locked="0"/>
    </xf>
    <xf numFmtId="49" fontId="3" fillId="31" borderId="10" xfId="52" applyNumberFormat="1" applyFont="1" applyFill="1" applyBorder="1" applyAlignment="1" applyProtection="1">
      <alignment horizontal="center" vertical="center" wrapText="1"/>
      <protection locked="0"/>
    </xf>
    <xf numFmtId="171" fontId="16" fillId="31" borderId="14" xfId="59" applyFont="1" applyFill="1" applyBorder="1" applyAlignment="1" applyProtection="1">
      <alignment vertical="center" wrapText="1"/>
      <protection/>
    </xf>
    <xf numFmtId="171" fontId="16" fillId="31" borderId="13" xfId="0" applyNumberFormat="1" applyFont="1" applyFill="1" applyBorder="1" applyAlignment="1" applyProtection="1">
      <alignment vertical="center" wrapText="1"/>
      <protection/>
    </xf>
    <xf numFmtId="0" fontId="16" fillId="31" borderId="10" xfId="0" applyFont="1" applyFill="1" applyBorder="1" applyAlignment="1" applyProtection="1">
      <alignment vertical="center" wrapText="1"/>
      <protection/>
    </xf>
    <xf numFmtId="0" fontId="77" fillId="31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vertical="top" wrapText="1"/>
      <protection/>
    </xf>
    <xf numFmtId="4" fontId="0" fillId="0" borderId="10" xfId="0" applyNumberFormat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/>
      <protection locked="0"/>
    </xf>
    <xf numFmtId="49" fontId="9" fillId="0" borderId="11" xfId="52" applyNumberFormat="1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11" xfId="52" applyNumberFormat="1" applyFont="1" applyBorder="1" applyAlignment="1" applyProtection="1">
      <alignment horizontal="center" vertical="center" wrapText="1"/>
      <protection locked="0"/>
    </xf>
    <xf numFmtId="49" fontId="9" fillId="31" borderId="11" xfId="52" applyNumberFormat="1" applyFont="1" applyFill="1" applyBorder="1" applyAlignment="1" applyProtection="1">
      <alignment horizontal="center" vertical="center" wrapText="1"/>
      <protection locked="0"/>
    </xf>
    <xf numFmtId="49" fontId="13" fillId="31" borderId="11" xfId="52" applyNumberFormat="1" applyFont="1" applyFill="1" applyBorder="1" applyAlignment="1" applyProtection="1">
      <alignment horizontal="center" vertical="center" wrapText="1"/>
      <protection locked="0"/>
    </xf>
    <xf numFmtId="49" fontId="10" fillId="31" borderId="11" xfId="52" applyNumberFormat="1" applyFont="1" applyFill="1" applyBorder="1" applyAlignment="1" applyProtection="1">
      <alignment horizontal="center" vertical="center" wrapText="1"/>
      <protection locked="0"/>
    </xf>
    <xf numFmtId="49" fontId="80" fillId="31" borderId="11" xfId="52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171" fontId="15" fillId="0" borderId="13" xfId="59" applyFont="1" applyBorder="1" applyAlignment="1" applyProtection="1">
      <alignment vertical="center" wrapText="1"/>
      <protection/>
    </xf>
    <xf numFmtId="171" fontId="16" fillId="0" borderId="13" xfId="59" applyFont="1" applyBorder="1" applyAlignment="1" applyProtection="1">
      <alignment vertical="center" wrapText="1"/>
      <protection/>
    </xf>
    <xf numFmtId="171" fontId="15" fillId="31" borderId="13" xfId="59" applyFont="1" applyFill="1" applyBorder="1" applyAlignment="1" applyProtection="1">
      <alignment vertical="center" wrapText="1"/>
      <protection/>
    </xf>
    <xf numFmtId="171" fontId="17" fillId="31" borderId="13" xfId="59" applyFont="1" applyFill="1" applyBorder="1" applyAlignment="1" applyProtection="1">
      <alignment vertical="center" wrapText="1"/>
      <protection/>
    </xf>
    <xf numFmtId="171" fontId="16" fillId="0" borderId="13" xfId="59" applyFont="1" applyBorder="1" applyAlignment="1" applyProtection="1">
      <alignment vertical="center" wrapText="1"/>
      <protection locked="0"/>
    </xf>
    <xf numFmtId="171" fontId="16" fillId="33" borderId="13" xfId="59" applyFont="1" applyFill="1" applyBorder="1" applyAlignment="1" applyProtection="1">
      <alignment vertical="center" wrapText="1"/>
      <protection locked="0"/>
    </xf>
    <xf numFmtId="171" fontId="16" fillId="31" borderId="13" xfId="59" applyFont="1" applyFill="1" applyBorder="1" applyAlignment="1" applyProtection="1">
      <alignment vertical="center" wrapText="1"/>
      <protection/>
    </xf>
    <xf numFmtId="171" fontId="16" fillId="31" borderId="13" xfId="59" applyFont="1" applyFill="1" applyBorder="1" applyAlignment="1" applyProtection="1">
      <alignment vertical="center" wrapText="1"/>
      <protection locked="0"/>
    </xf>
    <xf numFmtId="171" fontId="15" fillId="31" borderId="14" xfId="59" applyFont="1" applyFill="1" applyBorder="1" applyAlignment="1" applyProtection="1">
      <alignment vertical="center" wrapText="1"/>
      <protection/>
    </xf>
    <xf numFmtId="171" fontId="16" fillId="33" borderId="13" xfId="59" applyFont="1" applyFill="1" applyBorder="1" applyAlignment="1" applyProtection="1">
      <alignment vertical="center" wrapText="1"/>
      <protection/>
    </xf>
    <xf numFmtId="171" fontId="16" fillId="0" borderId="24" xfId="59" applyFont="1" applyBorder="1" applyAlignment="1" applyProtection="1">
      <alignment vertical="center" wrapText="1"/>
      <protection/>
    </xf>
    <xf numFmtId="171" fontId="16" fillId="0" borderId="16" xfId="59" applyFont="1" applyBorder="1" applyAlignment="1" applyProtection="1">
      <alignment vertical="center" wrapText="1"/>
      <protection/>
    </xf>
    <xf numFmtId="171" fontId="16" fillId="0" borderId="24" xfId="0" applyNumberFormat="1" applyFont="1" applyBorder="1" applyAlignment="1" applyProtection="1">
      <alignment vertical="center" wrapText="1"/>
      <protection/>
    </xf>
    <xf numFmtId="171" fontId="15" fillId="0" borderId="11" xfId="59" applyFont="1" applyBorder="1" applyAlignment="1" applyProtection="1">
      <alignment vertical="center" wrapText="1"/>
      <protection/>
    </xf>
    <xf numFmtId="171" fontId="16" fillId="0" borderId="11" xfId="59" applyFont="1" applyBorder="1" applyAlignment="1" applyProtection="1">
      <alignment vertical="center" wrapText="1"/>
      <protection/>
    </xf>
    <xf numFmtId="171" fontId="15" fillId="31" borderId="25" xfId="59" applyFont="1" applyFill="1" applyBorder="1" applyAlignment="1" applyProtection="1">
      <alignment vertical="center" wrapText="1"/>
      <protection/>
    </xf>
    <xf numFmtId="171" fontId="17" fillId="31" borderId="25" xfId="59" applyFont="1" applyFill="1" applyBorder="1" applyAlignment="1" applyProtection="1">
      <alignment vertical="center" wrapText="1"/>
      <protection/>
    </xf>
    <xf numFmtId="171" fontId="16" fillId="31" borderId="25" xfId="59" applyFont="1" applyFill="1" applyBorder="1" applyAlignment="1" applyProtection="1">
      <alignment vertical="center" wrapText="1"/>
      <protection/>
    </xf>
    <xf numFmtId="171" fontId="16" fillId="31" borderId="11" xfId="59" applyFont="1" applyFill="1" applyBorder="1" applyAlignment="1" applyProtection="1">
      <alignment vertical="center" wrapText="1"/>
      <protection/>
    </xf>
    <xf numFmtId="171" fontId="15" fillId="31" borderId="11" xfId="59" applyFont="1" applyFill="1" applyBorder="1" applyAlignment="1" applyProtection="1">
      <alignment vertical="center" wrapText="1"/>
      <protection/>
    </xf>
    <xf numFmtId="171" fontId="16" fillId="0" borderId="22" xfId="59" applyFont="1" applyBorder="1" applyAlignment="1" applyProtection="1">
      <alignment vertical="center" wrapText="1"/>
      <protection/>
    </xf>
    <xf numFmtId="171" fontId="16" fillId="0" borderId="10" xfId="0" applyNumberFormat="1" applyFont="1" applyBorder="1" applyAlignment="1" applyProtection="1">
      <alignment vertical="center" wrapText="1"/>
      <protection/>
    </xf>
    <xf numFmtId="171" fontId="17" fillId="31" borderId="10" xfId="59" applyFont="1" applyFill="1" applyBorder="1" applyAlignment="1" applyProtection="1">
      <alignment vertical="center" wrapText="1"/>
      <protection/>
    </xf>
    <xf numFmtId="171" fontId="16" fillId="31" borderId="10" xfId="0" applyNumberFormat="1" applyFont="1" applyFill="1" applyBorder="1" applyAlignment="1" applyProtection="1">
      <alignment vertical="center" wrapText="1"/>
      <protection/>
    </xf>
    <xf numFmtId="171" fontId="16" fillId="0" borderId="26" xfId="0" applyNumberFormat="1" applyFont="1" applyBorder="1" applyAlignment="1" applyProtection="1">
      <alignment vertical="center" wrapText="1"/>
      <protection/>
    </xf>
    <xf numFmtId="171" fontId="16" fillId="0" borderId="27" xfId="0" applyNumberFormat="1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vertical="center" wrapText="1"/>
      <protection/>
    </xf>
    <xf numFmtId="171" fontId="16" fillId="0" borderId="28" xfId="0" applyNumberFormat="1" applyFont="1" applyBorder="1" applyAlignment="1" applyProtection="1">
      <alignment vertical="center" wrapText="1"/>
      <protection/>
    </xf>
    <xf numFmtId="171" fontId="16" fillId="0" borderId="14" xfId="0" applyNumberFormat="1" applyFont="1" applyBorder="1" applyAlignment="1" applyProtection="1">
      <alignment vertical="center" wrapText="1"/>
      <protection/>
    </xf>
    <xf numFmtId="171" fontId="17" fillId="31" borderId="14" xfId="59" applyFont="1" applyFill="1" applyBorder="1" applyAlignment="1" applyProtection="1">
      <alignment vertical="center" wrapText="1"/>
      <protection/>
    </xf>
    <xf numFmtId="171" fontId="16" fillId="31" borderId="14" xfId="0" applyNumberFormat="1" applyFont="1" applyFill="1" applyBorder="1" applyAlignment="1" applyProtection="1">
      <alignment vertical="center" wrapText="1"/>
      <protection/>
    </xf>
    <xf numFmtId="171" fontId="16" fillId="0" borderId="16" xfId="0" applyNumberFormat="1" applyFont="1" applyBorder="1" applyAlignment="1" applyProtection="1">
      <alignment vertical="center" wrapText="1"/>
      <protection/>
    </xf>
    <xf numFmtId="171" fontId="16" fillId="0" borderId="29" xfId="0" applyNumberFormat="1" applyFont="1" applyBorder="1" applyAlignment="1" applyProtection="1">
      <alignment vertical="center" wrapText="1"/>
      <protection/>
    </xf>
    <xf numFmtId="171" fontId="16" fillId="0" borderId="30" xfId="0" applyNumberFormat="1" applyFont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vertical="center" wrapText="1"/>
      <protection/>
    </xf>
    <xf numFmtId="171" fontId="16" fillId="0" borderId="11" xfId="0" applyNumberFormat="1" applyFont="1" applyBorder="1" applyAlignment="1" applyProtection="1">
      <alignment vertical="center" wrapText="1"/>
      <protection/>
    </xf>
    <xf numFmtId="171" fontId="17" fillId="31" borderId="11" xfId="59" applyFont="1" applyFill="1" applyBorder="1" applyAlignment="1" applyProtection="1">
      <alignment vertical="center" wrapText="1"/>
      <protection/>
    </xf>
    <xf numFmtId="171" fontId="16" fillId="31" borderId="11" xfId="0" applyNumberFormat="1" applyFont="1" applyFill="1" applyBorder="1" applyAlignment="1" applyProtection="1">
      <alignment vertical="center" wrapText="1"/>
      <protection/>
    </xf>
    <xf numFmtId="0" fontId="77" fillId="0" borderId="11" xfId="0" applyFont="1" applyBorder="1" applyAlignment="1" applyProtection="1">
      <alignment/>
      <protection/>
    </xf>
    <xf numFmtId="0" fontId="76" fillId="0" borderId="11" xfId="0" applyFont="1" applyBorder="1" applyAlignment="1" applyProtection="1">
      <alignment/>
      <protection/>
    </xf>
    <xf numFmtId="171" fontId="16" fillId="0" borderId="22" xfId="0" applyNumberFormat="1" applyFont="1" applyBorder="1" applyAlignment="1" applyProtection="1">
      <alignment vertical="center" wrapText="1"/>
      <protection/>
    </xf>
    <xf numFmtId="171" fontId="15" fillId="0" borderId="27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4" fontId="74" fillId="0" borderId="0" xfId="0" applyNumberFormat="1" applyFont="1" applyAlignment="1">
      <alignment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top" wrapText="1"/>
      <protection/>
    </xf>
    <xf numFmtId="4" fontId="20" fillId="0" borderId="10" xfId="0" applyNumberFormat="1" applyFont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center"/>
    </xf>
    <xf numFmtId="0" fontId="80" fillId="0" borderId="0" xfId="0" applyFont="1" applyAlignment="1">
      <alignment horizontal="center" wrapText="1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center" vertical="center" wrapText="1"/>
      <protection/>
    </xf>
    <xf numFmtId="0" fontId="71" fillId="0" borderId="18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/>
    </xf>
    <xf numFmtId="0" fontId="71" fillId="0" borderId="0" xfId="0" applyFont="1" applyAlignment="1">
      <alignment horizontal="left" vertic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left" vertic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79" fillId="0" borderId="37" xfId="0" applyFont="1" applyBorder="1" applyAlignment="1" applyProtection="1">
      <alignment horizontal="center" vertical="center"/>
      <protection locked="0"/>
    </xf>
    <xf numFmtId="0" fontId="79" fillId="0" borderId="17" xfId="0" applyFont="1" applyBorder="1" applyAlignment="1" applyProtection="1">
      <alignment horizontal="center" vertical="center"/>
      <protection locked="0"/>
    </xf>
    <xf numFmtId="0" fontId="79" fillId="0" borderId="3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2" fontId="3" fillId="0" borderId="25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1" fontId="3" fillId="0" borderId="11" xfId="0" applyNumberFormat="1" applyFont="1" applyBorder="1" applyAlignment="1" applyProtection="1">
      <alignment horizontal="center" vertical="center" wrapText="1"/>
      <protection/>
    </xf>
    <xf numFmtId="1" fontId="3" fillId="0" borderId="25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133350</xdr:rowOff>
    </xdr:from>
    <xdr:to>
      <xdr:col>10</xdr:col>
      <xdr:colOff>771525</xdr:colOff>
      <xdr:row>39</xdr:row>
      <xdr:rowOff>371475</xdr:rowOff>
    </xdr:to>
    <xdr:grpSp>
      <xdr:nvGrpSpPr>
        <xdr:cNvPr id="1" name="Group 1"/>
        <xdr:cNvGrpSpPr>
          <a:grpSpLocks/>
        </xdr:cNvGrpSpPr>
      </xdr:nvGrpSpPr>
      <xdr:grpSpPr>
        <a:xfrm>
          <a:off x="9525" y="10096500"/>
          <a:ext cx="13268325" cy="238125"/>
          <a:chOff x="1" y="81"/>
          <a:chExt cx="1697" cy="15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81"/>
            <a:ext cx="691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Директор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71"/>
            <a:ext cx="691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70"/>
            <a:ext cx="6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749" y="81"/>
            <a:ext cx="201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8" y="171"/>
            <a:ext cx="202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49" y="171"/>
            <a:ext cx="2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007" y="81"/>
            <a:ext cx="691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В.К. Кадач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1007" y="171"/>
            <a:ext cx="691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007" y="171"/>
            <a:ext cx="6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1">
      <selection activeCell="E21" sqref="E21"/>
    </sheetView>
  </sheetViews>
  <sheetFormatPr defaultColWidth="9.140625" defaultRowHeight="15"/>
  <cols>
    <col min="1" max="5" width="8.57421875" style="0" customWidth="1"/>
    <col min="8" max="9" width="8.57421875" style="0" customWidth="1"/>
    <col min="10" max="12" width="8.28125" style="0" customWidth="1"/>
    <col min="17" max="17" width="17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5" t="s">
        <v>0</v>
      </c>
      <c r="N1" s="155"/>
      <c r="O1" s="155"/>
      <c r="P1" s="155"/>
      <c r="Q1" s="155"/>
    </row>
    <row r="2" spans="1:17" ht="28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6" t="s">
        <v>25</v>
      </c>
      <c r="N2" s="156"/>
      <c r="O2" s="156"/>
      <c r="P2" s="156"/>
      <c r="Q2" s="156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7" t="s">
        <v>1</v>
      </c>
      <c r="N3" s="157"/>
      <c r="O3" s="157"/>
      <c r="P3" s="157"/>
      <c r="Q3" s="157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58" t="s">
        <v>6</v>
      </c>
      <c r="N4" s="158"/>
      <c r="O4" s="158"/>
      <c r="P4" s="158"/>
      <c r="Q4" s="158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57" t="s">
        <v>2</v>
      </c>
      <c r="N5" s="157"/>
      <c r="O5" s="157" t="s">
        <v>3</v>
      </c>
      <c r="P5" s="157"/>
      <c r="Q5" s="157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55" t="s">
        <v>150</v>
      </c>
      <c r="N6" s="155"/>
      <c r="O6" s="155"/>
      <c r="P6" s="155"/>
      <c r="Q6" s="155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61" t="s">
        <v>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ht="15">
      <c r="A11" s="161" t="s">
        <v>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5"/>
      <c r="B13" s="5"/>
      <c r="C13" s="5"/>
      <c r="D13" s="5"/>
      <c r="E13" s="5"/>
      <c r="F13" s="166" t="s">
        <v>7</v>
      </c>
      <c r="G13" s="161"/>
      <c r="H13" s="161"/>
      <c r="I13" s="161"/>
      <c r="J13" s="161"/>
      <c r="K13" s="161"/>
      <c r="L13" s="161"/>
      <c r="M13" s="161"/>
      <c r="N13" s="6"/>
      <c r="O13" s="6"/>
      <c r="P13" s="6"/>
      <c r="Q13" s="6" t="s">
        <v>8</v>
      </c>
    </row>
    <row r="14" spans="1:17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155" t="s">
        <v>9</v>
      </c>
      <c r="P14" s="160"/>
      <c r="Q14" s="3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55" t="s">
        <v>10</v>
      </c>
      <c r="P15" s="160"/>
      <c r="Q15" s="2">
        <v>42736</v>
      </c>
    </row>
    <row r="16" spans="1:17" ht="15">
      <c r="A16" s="1"/>
      <c r="B16" s="7"/>
      <c r="C16" s="7"/>
      <c r="D16" s="7"/>
      <c r="E16" s="7"/>
      <c r="F16" s="164"/>
      <c r="G16" s="164"/>
      <c r="H16" s="164"/>
      <c r="I16" s="164"/>
      <c r="J16" s="164"/>
      <c r="K16" s="164"/>
      <c r="L16" s="164"/>
      <c r="M16" s="7"/>
      <c r="N16" s="7"/>
      <c r="O16" s="155"/>
      <c r="P16" s="160"/>
      <c r="Q16" s="3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5"/>
      <c r="P17" s="160"/>
      <c r="Q17" s="3"/>
    </row>
    <row r="18" spans="1:17" ht="15.75" customHeight="1">
      <c r="A18" s="163" t="s">
        <v>15</v>
      </c>
      <c r="B18" s="163"/>
      <c r="C18" s="163"/>
      <c r="D18" s="163"/>
      <c r="E18" s="163" t="s">
        <v>160</v>
      </c>
      <c r="F18" s="163"/>
      <c r="G18" s="163"/>
      <c r="H18" s="163"/>
      <c r="I18" s="163"/>
      <c r="J18" s="163"/>
      <c r="K18" s="163"/>
      <c r="L18" s="163"/>
      <c r="M18" s="163"/>
      <c r="N18" s="4"/>
      <c r="O18" s="155" t="s">
        <v>11</v>
      </c>
      <c r="P18" s="160"/>
      <c r="Q18" s="3">
        <v>78453719</v>
      </c>
    </row>
    <row r="19" spans="1:17" ht="15.7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4"/>
      <c r="O19" s="155" t="s">
        <v>12</v>
      </c>
      <c r="P19" s="162"/>
      <c r="Q19" s="3" t="s">
        <v>151</v>
      </c>
    </row>
    <row r="20" spans="1:17" ht="15.7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4"/>
      <c r="O20" s="1"/>
      <c r="P20" s="1"/>
      <c r="Q20" s="3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  <c r="P21" s="1"/>
      <c r="Q21" s="3"/>
    </row>
    <row r="22" spans="1:17" ht="15">
      <c r="A22" s="165" t="s">
        <v>16</v>
      </c>
      <c r="B22" s="165"/>
      <c r="C22" s="165"/>
      <c r="D22" s="165"/>
      <c r="E22" s="165" t="s">
        <v>152</v>
      </c>
      <c r="F22" s="165"/>
      <c r="G22" s="165"/>
      <c r="H22" s="165"/>
      <c r="I22" s="165"/>
      <c r="J22" s="165"/>
      <c r="K22" s="165"/>
      <c r="L22" s="165"/>
      <c r="M22" s="165"/>
      <c r="N22" s="4"/>
      <c r="O22" s="155" t="s">
        <v>13</v>
      </c>
      <c r="P22" s="162"/>
      <c r="Q22" s="3">
        <v>643</v>
      </c>
    </row>
    <row r="23" spans="1:17" ht="15">
      <c r="A23" s="165" t="s">
        <v>17</v>
      </c>
      <c r="B23" s="165"/>
      <c r="C23" s="165"/>
      <c r="D23" s="165"/>
      <c r="E23" s="165" t="s">
        <v>153</v>
      </c>
      <c r="F23" s="165"/>
      <c r="G23" s="165"/>
      <c r="H23" s="165"/>
      <c r="I23" s="165"/>
      <c r="J23" s="165"/>
      <c r="K23" s="165"/>
      <c r="L23" s="165"/>
      <c r="M23" s="165"/>
      <c r="N23" s="4"/>
      <c r="O23" s="155" t="s">
        <v>14</v>
      </c>
      <c r="P23" s="155"/>
      <c r="Q23" s="3">
        <v>383</v>
      </c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"/>
      <c r="P24" s="1"/>
      <c r="Q24" s="1"/>
    </row>
    <row r="25" spans="1:17" ht="15.75" customHeight="1">
      <c r="A25" s="163" t="s">
        <v>18</v>
      </c>
      <c r="B25" s="163"/>
      <c r="C25" s="163"/>
      <c r="D25" s="163"/>
      <c r="E25" s="163"/>
      <c r="F25" s="165" t="s">
        <v>19</v>
      </c>
      <c r="G25" s="165"/>
      <c r="H25" s="165"/>
      <c r="I25" s="165"/>
      <c r="J25" s="165"/>
      <c r="K25" s="165"/>
      <c r="L25" s="165"/>
      <c r="M25" s="165"/>
      <c r="N25" s="4"/>
      <c r="O25" s="1"/>
      <c r="P25" s="1"/>
      <c r="Q25" s="1"/>
    </row>
    <row r="26" spans="1:17" ht="15.75" customHeight="1">
      <c r="A26" s="163"/>
      <c r="B26" s="163"/>
      <c r="C26" s="163"/>
      <c r="D26" s="163"/>
      <c r="E26" s="163"/>
      <c r="F26" s="165"/>
      <c r="G26" s="165"/>
      <c r="H26" s="165"/>
      <c r="I26" s="165"/>
      <c r="J26" s="165"/>
      <c r="K26" s="165"/>
      <c r="L26" s="165"/>
      <c r="M26" s="165"/>
      <c r="N26" s="4"/>
      <c r="O26" s="1"/>
      <c r="P26" s="1"/>
      <c r="Q26" s="1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"/>
      <c r="P28" s="1"/>
      <c r="Q28" s="1"/>
    </row>
    <row r="29" spans="1:17" ht="15">
      <c r="A29" s="163" t="s">
        <v>20</v>
      </c>
      <c r="B29" s="165"/>
      <c r="C29" s="165"/>
      <c r="D29" s="165"/>
      <c r="E29" s="165"/>
      <c r="F29" s="165" t="s">
        <v>154</v>
      </c>
      <c r="G29" s="165"/>
      <c r="H29" s="165"/>
      <c r="I29" s="165"/>
      <c r="J29" s="165"/>
      <c r="K29" s="165"/>
      <c r="L29" s="165"/>
      <c r="M29" s="165"/>
      <c r="N29" s="165"/>
      <c r="O29" s="1"/>
      <c r="P29" s="1"/>
      <c r="Q29" s="1"/>
    </row>
    <row r="30" spans="1:17" ht="1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"/>
      <c r="P30" s="1"/>
      <c r="Q30" s="1"/>
    </row>
    <row r="31" spans="1:17" ht="1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"/>
      <c r="P31" s="1"/>
      <c r="Q31" s="1"/>
    </row>
    <row r="32" spans="1:17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"/>
      <c r="P32" s="1"/>
      <c r="Q32" s="1"/>
    </row>
    <row r="33" spans="1:17" ht="15">
      <c r="A33" s="161" t="s">
        <v>21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65" t="s">
        <v>22</v>
      </c>
      <c r="B36" s="165"/>
      <c r="C36" s="165"/>
      <c r="D36" s="165"/>
      <c r="E36" s="165"/>
      <c r="F36" s="16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36.75" customHeight="1">
      <c r="A37" s="167" t="s">
        <v>155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</row>
    <row r="38" spans="1:17" ht="15">
      <c r="A38" s="165" t="s">
        <v>23</v>
      </c>
      <c r="B38" s="165"/>
      <c r="C38" s="165"/>
      <c r="D38" s="165"/>
      <c r="E38" s="165"/>
      <c r="F38" s="16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44" customHeight="1">
      <c r="A39" s="167" t="s">
        <v>156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ht="15">
      <c r="A40" s="165" t="s">
        <v>24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</row>
    <row r="41" spans="1:17" ht="31.5" customHeight="1">
      <c r="A41" s="167" t="s">
        <v>157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15">
      <c r="A42" s="165" t="s">
        <v>158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165" t="s">
        <v>159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59" t="s">
        <v>143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1:17" ht="17.25" customHeight="1">
      <c r="A48" s="151" t="s">
        <v>144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50" spans="1:17" ht="14.25" customHeight="1">
      <c r="A50" s="94" t="s">
        <v>145</v>
      </c>
      <c r="B50" s="152" t="s">
        <v>64</v>
      </c>
      <c r="C50" s="152"/>
      <c r="D50" s="152"/>
      <c r="E50" s="152"/>
      <c r="F50" s="152"/>
      <c r="G50" s="152"/>
      <c r="H50" s="152"/>
      <c r="I50" s="152"/>
      <c r="J50" s="152" t="s">
        <v>149</v>
      </c>
      <c r="K50" s="152"/>
      <c r="L50" s="152"/>
      <c r="M50" s="152"/>
      <c r="N50" s="152"/>
      <c r="O50" s="152"/>
      <c r="P50" s="152"/>
      <c r="Q50" s="152"/>
    </row>
    <row r="51" spans="1:17" ht="15">
      <c r="A51" s="94">
        <v>1</v>
      </c>
      <c r="B51" s="152">
        <v>2</v>
      </c>
      <c r="C51" s="152"/>
      <c r="D51" s="152"/>
      <c r="E51" s="152"/>
      <c r="F51" s="152"/>
      <c r="G51" s="152"/>
      <c r="H51" s="152"/>
      <c r="I51" s="152"/>
      <c r="J51" s="152">
        <v>3</v>
      </c>
      <c r="K51" s="152"/>
      <c r="L51" s="152"/>
      <c r="M51" s="152"/>
      <c r="N51" s="152"/>
      <c r="O51" s="152"/>
      <c r="P51" s="152"/>
      <c r="Q51" s="152"/>
    </row>
    <row r="52" spans="1:17" ht="15.75" customHeight="1">
      <c r="A52" s="95"/>
      <c r="B52" s="153" t="s">
        <v>146</v>
      </c>
      <c r="C52" s="153"/>
      <c r="D52" s="153"/>
      <c r="E52" s="153"/>
      <c r="F52" s="153"/>
      <c r="G52" s="153"/>
      <c r="H52" s="153"/>
      <c r="I52" s="153"/>
      <c r="J52" s="154"/>
      <c r="K52" s="154"/>
      <c r="L52" s="154"/>
      <c r="M52" s="154"/>
      <c r="N52" s="154"/>
      <c r="O52" s="154"/>
      <c r="P52" s="154"/>
      <c r="Q52" s="154"/>
    </row>
    <row r="53" spans="1:17" ht="15.75" customHeight="1">
      <c r="A53" s="95"/>
      <c r="B53" s="153" t="s">
        <v>147</v>
      </c>
      <c r="C53" s="153"/>
      <c r="D53" s="153"/>
      <c r="E53" s="153"/>
      <c r="F53" s="153"/>
      <c r="G53" s="153"/>
      <c r="H53" s="153"/>
      <c r="I53" s="153"/>
      <c r="J53" s="154"/>
      <c r="K53" s="154"/>
      <c r="L53" s="154"/>
      <c r="M53" s="154"/>
      <c r="N53" s="154"/>
      <c r="O53" s="154"/>
      <c r="P53" s="154"/>
      <c r="Q53" s="154"/>
    </row>
    <row r="54" spans="1:17" ht="15.75" customHeight="1">
      <c r="A54" s="95"/>
      <c r="B54" s="153" t="s">
        <v>148</v>
      </c>
      <c r="C54" s="153"/>
      <c r="D54" s="153"/>
      <c r="E54" s="153"/>
      <c r="F54" s="153"/>
      <c r="G54" s="153"/>
      <c r="H54" s="153"/>
      <c r="I54" s="153"/>
      <c r="J54" s="154"/>
      <c r="K54" s="154"/>
      <c r="L54" s="154"/>
      <c r="M54" s="154"/>
      <c r="N54" s="154"/>
      <c r="O54" s="154"/>
      <c r="P54" s="154"/>
      <c r="Q54" s="154"/>
    </row>
  </sheetData>
  <sheetProtection/>
  <mergeCells count="50">
    <mergeCell ref="E22:M22"/>
    <mergeCell ref="E23:M23"/>
    <mergeCell ref="O17:P17"/>
    <mergeCell ref="O18:P18"/>
    <mergeCell ref="A44:Q44"/>
    <mergeCell ref="A38:F38"/>
    <mergeCell ref="A39:Q39"/>
    <mergeCell ref="A40:Q40"/>
    <mergeCell ref="A41:Q41"/>
    <mergeCell ref="A42:Q42"/>
    <mergeCell ref="A33:Q33"/>
    <mergeCell ref="F13:M13"/>
    <mergeCell ref="M6:Q6"/>
    <mergeCell ref="A37:Q37"/>
    <mergeCell ref="A36:F36"/>
    <mergeCell ref="A25:E26"/>
    <mergeCell ref="A29:E31"/>
    <mergeCell ref="F29:N31"/>
    <mergeCell ref="F25:M26"/>
    <mergeCell ref="A22:D22"/>
    <mergeCell ref="O5:Q5"/>
    <mergeCell ref="A10:Q10"/>
    <mergeCell ref="A11:Q11"/>
    <mergeCell ref="O19:P19"/>
    <mergeCell ref="O22:P22"/>
    <mergeCell ref="O23:P23"/>
    <mergeCell ref="A18:D20"/>
    <mergeCell ref="F16:L16"/>
    <mergeCell ref="A23:D23"/>
    <mergeCell ref="E18:M20"/>
    <mergeCell ref="J54:Q54"/>
    <mergeCell ref="M1:Q1"/>
    <mergeCell ref="M2:Q2"/>
    <mergeCell ref="M3:Q3"/>
    <mergeCell ref="M4:Q4"/>
    <mergeCell ref="A47:Q47"/>
    <mergeCell ref="O14:P14"/>
    <mergeCell ref="O15:P15"/>
    <mergeCell ref="O16:P16"/>
    <mergeCell ref="M5:N5"/>
    <mergeCell ref="A48:Q48"/>
    <mergeCell ref="B50:I50"/>
    <mergeCell ref="B52:I52"/>
    <mergeCell ref="B53:I53"/>
    <mergeCell ref="B54:I54"/>
    <mergeCell ref="B51:I51"/>
    <mergeCell ref="J50:Q50"/>
    <mergeCell ref="J51:Q51"/>
    <mergeCell ref="J52:Q52"/>
    <mergeCell ref="J53:Q53"/>
  </mergeCells>
  <printOptions/>
  <pageMargins left="0.1968503937007874" right="0.11811023622047245" top="0.15748031496062992" bottom="0.15748031496062992" header="0.31496062992125984" footer="0.1181102362204724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tabSelected="1" view="pageBreakPreview" zoomScale="60" zoomScaleNormal="50" zoomScalePageLayoutView="0" workbookViewId="0" topLeftCell="A1">
      <pane xSplit="5" ySplit="4" topLeftCell="F5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F43" sqref="AF43"/>
    </sheetView>
  </sheetViews>
  <sheetFormatPr defaultColWidth="9.140625" defaultRowHeight="15"/>
  <cols>
    <col min="1" max="1" width="71.57421875" style="0" customWidth="1"/>
    <col min="2" max="2" width="8.57421875" style="0" customWidth="1"/>
    <col min="3" max="3" width="12.00390625" style="0" customWidth="1"/>
    <col min="4" max="4" width="18.28125" style="0" customWidth="1"/>
    <col min="5" max="5" width="15.140625" style="0" customWidth="1"/>
    <col min="6" max="9" width="28.00390625" style="0" customWidth="1"/>
    <col min="10" max="10" width="24.140625" style="0" customWidth="1"/>
    <col min="11" max="14" width="28.00390625" style="0" customWidth="1"/>
    <col min="15" max="23" width="33.140625" style="0" customWidth="1"/>
    <col min="24" max="32" width="32.57421875" style="0" customWidth="1"/>
  </cols>
  <sheetData>
    <row r="1" spans="1:32" ht="18.75" customHeight="1" thickBot="1">
      <c r="A1" s="188" t="s">
        <v>64</v>
      </c>
      <c r="B1" s="168" t="s">
        <v>47</v>
      </c>
      <c r="C1" s="168" t="s">
        <v>48</v>
      </c>
      <c r="D1" s="168" t="s">
        <v>49</v>
      </c>
      <c r="E1" s="171" t="s">
        <v>50</v>
      </c>
      <c r="F1" s="177" t="s">
        <v>51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8"/>
    </row>
    <row r="2" spans="1:32" ht="35.25" customHeight="1">
      <c r="A2" s="189"/>
      <c r="B2" s="169"/>
      <c r="C2" s="169"/>
      <c r="D2" s="169"/>
      <c r="E2" s="172"/>
      <c r="F2" s="174" t="s">
        <v>52</v>
      </c>
      <c r="G2" s="179" t="s">
        <v>27</v>
      </c>
      <c r="H2" s="180"/>
      <c r="I2" s="180"/>
      <c r="J2" s="180"/>
      <c r="K2" s="180"/>
      <c r="L2" s="180"/>
      <c r="M2" s="180"/>
      <c r="N2" s="181"/>
      <c r="O2" s="174" t="s">
        <v>53</v>
      </c>
      <c r="P2" s="179" t="s">
        <v>27</v>
      </c>
      <c r="Q2" s="180"/>
      <c r="R2" s="180"/>
      <c r="S2" s="180"/>
      <c r="T2" s="180"/>
      <c r="U2" s="180"/>
      <c r="V2" s="180"/>
      <c r="W2" s="181"/>
      <c r="X2" s="174" t="s">
        <v>54</v>
      </c>
      <c r="Y2" s="179" t="s">
        <v>27</v>
      </c>
      <c r="Z2" s="180"/>
      <c r="AA2" s="180"/>
      <c r="AB2" s="180"/>
      <c r="AC2" s="180"/>
      <c r="AD2" s="180"/>
      <c r="AE2" s="180"/>
      <c r="AF2" s="181"/>
    </row>
    <row r="3" spans="1:32" ht="105" customHeight="1">
      <c r="A3" s="189"/>
      <c r="B3" s="169"/>
      <c r="C3" s="169"/>
      <c r="D3" s="169"/>
      <c r="E3" s="172"/>
      <c r="F3" s="175"/>
      <c r="G3" s="182" t="s">
        <v>55</v>
      </c>
      <c r="H3" s="182" t="s">
        <v>56</v>
      </c>
      <c r="I3" s="182" t="s">
        <v>57</v>
      </c>
      <c r="J3" s="182" t="s">
        <v>58</v>
      </c>
      <c r="K3" s="186" t="s">
        <v>59</v>
      </c>
      <c r="L3" s="187"/>
      <c r="M3" s="182" t="s">
        <v>60</v>
      </c>
      <c r="N3" s="184" t="s">
        <v>61</v>
      </c>
      <c r="O3" s="175"/>
      <c r="P3" s="182" t="s">
        <v>55</v>
      </c>
      <c r="Q3" s="182" t="s">
        <v>56</v>
      </c>
      <c r="R3" s="182" t="s">
        <v>57</v>
      </c>
      <c r="S3" s="182" t="s">
        <v>58</v>
      </c>
      <c r="T3" s="186" t="s">
        <v>59</v>
      </c>
      <c r="U3" s="187"/>
      <c r="V3" s="182" t="s">
        <v>60</v>
      </c>
      <c r="W3" s="184" t="s">
        <v>61</v>
      </c>
      <c r="X3" s="175"/>
      <c r="Y3" s="182" t="s">
        <v>55</v>
      </c>
      <c r="Z3" s="182" t="s">
        <v>56</v>
      </c>
      <c r="AA3" s="182" t="s">
        <v>57</v>
      </c>
      <c r="AB3" s="182" t="s">
        <v>58</v>
      </c>
      <c r="AC3" s="186" t="s">
        <v>59</v>
      </c>
      <c r="AD3" s="187"/>
      <c r="AE3" s="182" t="s">
        <v>60</v>
      </c>
      <c r="AF3" s="184" t="s">
        <v>61</v>
      </c>
    </row>
    <row r="4" spans="1:32" ht="34.5" customHeight="1" thickBot="1">
      <c r="A4" s="190"/>
      <c r="B4" s="170"/>
      <c r="C4" s="170"/>
      <c r="D4" s="170"/>
      <c r="E4" s="173"/>
      <c r="F4" s="176"/>
      <c r="G4" s="183"/>
      <c r="H4" s="183"/>
      <c r="I4" s="183"/>
      <c r="J4" s="183"/>
      <c r="K4" s="29" t="s">
        <v>62</v>
      </c>
      <c r="L4" s="29" t="s">
        <v>63</v>
      </c>
      <c r="M4" s="183"/>
      <c r="N4" s="185"/>
      <c r="O4" s="176"/>
      <c r="P4" s="183"/>
      <c r="Q4" s="183"/>
      <c r="R4" s="183"/>
      <c r="S4" s="183"/>
      <c r="T4" s="29" t="s">
        <v>62</v>
      </c>
      <c r="U4" s="29" t="s">
        <v>63</v>
      </c>
      <c r="V4" s="183"/>
      <c r="W4" s="185"/>
      <c r="X4" s="176"/>
      <c r="Y4" s="183"/>
      <c r="Z4" s="183"/>
      <c r="AA4" s="183"/>
      <c r="AB4" s="183"/>
      <c r="AC4" s="29" t="s">
        <v>62</v>
      </c>
      <c r="AD4" s="29" t="s">
        <v>63</v>
      </c>
      <c r="AE4" s="183"/>
      <c r="AF4" s="185"/>
    </row>
    <row r="5" spans="1:32" ht="19.5" thickBot="1">
      <c r="A5" s="30">
        <v>1</v>
      </c>
      <c r="B5" s="30">
        <f aca="true" t="shared" si="0" ref="B5:AF5">A5+1</f>
        <v>2</v>
      </c>
      <c r="C5" s="30">
        <f t="shared" si="0"/>
        <v>3</v>
      </c>
      <c r="D5" s="30">
        <f t="shared" si="0"/>
        <v>4</v>
      </c>
      <c r="E5" s="97">
        <f t="shared" si="0"/>
        <v>5</v>
      </c>
      <c r="F5" s="30">
        <f t="shared" si="0"/>
        <v>6</v>
      </c>
      <c r="G5" s="31">
        <f t="shared" si="0"/>
        <v>7</v>
      </c>
      <c r="H5" s="31">
        <f t="shared" si="0"/>
        <v>8</v>
      </c>
      <c r="I5" s="31">
        <f t="shared" si="0"/>
        <v>9</v>
      </c>
      <c r="J5" s="31">
        <f t="shared" si="0"/>
        <v>10</v>
      </c>
      <c r="K5" s="31">
        <f t="shared" si="0"/>
        <v>11</v>
      </c>
      <c r="L5" s="31">
        <f t="shared" si="0"/>
        <v>12</v>
      </c>
      <c r="M5" s="31">
        <f t="shared" si="0"/>
        <v>13</v>
      </c>
      <c r="N5" s="106">
        <f t="shared" si="0"/>
        <v>14</v>
      </c>
      <c r="O5" s="30">
        <f t="shared" si="0"/>
        <v>15</v>
      </c>
      <c r="P5" s="31">
        <f t="shared" si="0"/>
        <v>16</v>
      </c>
      <c r="Q5" s="31">
        <f t="shared" si="0"/>
        <v>17</v>
      </c>
      <c r="R5" s="31">
        <f t="shared" si="0"/>
        <v>18</v>
      </c>
      <c r="S5" s="31">
        <f t="shared" si="0"/>
        <v>19</v>
      </c>
      <c r="T5" s="31">
        <f t="shared" si="0"/>
        <v>20</v>
      </c>
      <c r="U5" s="31">
        <f t="shared" si="0"/>
        <v>21</v>
      </c>
      <c r="V5" s="31">
        <f t="shared" si="0"/>
        <v>22</v>
      </c>
      <c r="W5" s="106">
        <f t="shared" si="0"/>
        <v>23</v>
      </c>
      <c r="X5" s="30">
        <f t="shared" si="0"/>
        <v>24</v>
      </c>
      <c r="Y5" s="31">
        <f t="shared" si="0"/>
        <v>25</v>
      </c>
      <c r="Z5" s="31">
        <f t="shared" si="0"/>
        <v>26</v>
      </c>
      <c r="AA5" s="31">
        <f t="shared" si="0"/>
        <v>27</v>
      </c>
      <c r="AB5" s="31">
        <f t="shared" si="0"/>
        <v>28</v>
      </c>
      <c r="AC5" s="31">
        <f t="shared" si="0"/>
        <v>29</v>
      </c>
      <c r="AD5" s="31">
        <f t="shared" si="0"/>
        <v>30</v>
      </c>
      <c r="AE5" s="31">
        <f t="shared" si="0"/>
        <v>31</v>
      </c>
      <c r="AF5" s="106">
        <f t="shared" si="0"/>
        <v>32</v>
      </c>
    </row>
    <row r="6" spans="1:32" s="10" customFormat="1" ht="40.5">
      <c r="A6" s="32" t="s">
        <v>26</v>
      </c>
      <c r="B6" s="33"/>
      <c r="C6" s="34" t="s">
        <v>65</v>
      </c>
      <c r="D6" s="35" t="s">
        <v>66</v>
      </c>
      <c r="E6" s="98" t="s">
        <v>67</v>
      </c>
      <c r="F6" s="107"/>
      <c r="G6" s="27"/>
      <c r="H6" s="27"/>
      <c r="I6" s="27"/>
      <c r="J6" s="28"/>
      <c r="K6" s="27"/>
      <c r="L6" s="27"/>
      <c r="M6" s="27"/>
      <c r="N6" s="120"/>
      <c r="O6" s="131">
        <f>F6</f>
        <v>0</v>
      </c>
      <c r="P6" s="132"/>
      <c r="Q6" s="132">
        <f>G6</f>
        <v>0</v>
      </c>
      <c r="R6" s="132">
        <f>H6</f>
        <v>0</v>
      </c>
      <c r="S6" s="133"/>
      <c r="T6" s="132">
        <f>J6</f>
        <v>0</v>
      </c>
      <c r="U6" s="132">
        <f>K6</f>
        <v>0</v>
      </c>
      <c r="V6" s="132">
        <f>L6</f>
        <v>0</v>
      </c>
      <c r="W6" s="140">
        <f>M6</f>
        <v>0</v>
      </c>
      <c r="X6" s="131">
        <f>F6</f>
        <v>0</v>
      </c>
      <c r="Y6" s="132"/>
      <c r="Z6" s="132">
        <f aca="true" t="shared" si="1" ref="Z6:AF6">G6</f>
        <v>0</v>
      </c>
      <c r="AA6" s="132">
        <f t="shared" si="1"/>
        <v>0</v>
      </c>
      <c r="AB6" s="148">
        <f t="shared" si="1"/>
        <v>0</v>
      </c>
      <c r="AC6" s="132">
        <f t="shared" si="1"/>
        <v>0</v>
      </c>
      <c r="AD6" s="132">
        <f t="shared" si="1"/>
        <v>0</v>
      </c>
      <c r="AE6" s="132">
        <f t="shared" si="1"/>
        <v>0</v>
      </c>
      <c r="AF6" s="134">
        <f t="shared" si="1"/>
        <v>0</v>
      </c>
    </row>
    <row r="7" spans="1:32" ht="20.25">
      <c r="A7" s="37" t="s">
        <v>27</v>
      </c>
      <c r="B7" s="38"/>
      <c r="C7" s="39"/>
      <c r="D7" s="40"/>
      <c r="E7" s="99"/>
      <c r="F7" s="108"/>
      <c r="G7" s="28"/>
      <c r="H7" s="28"/>
      <c r="I7" s="28"/>
      <c r="J7" s="28"/>
      <c r="K7" s="28"/>
      <c r="L7" s="28"/>
      <c r="M7" s="28"/>
      <c r="N7" s="121"/>
      <c r="O7" s="18"/>
      <c r="P7" s="20"/>
      <c r="Q7" s="20"/>
      <c r="R7" s="20"/>
      <c r="S7" s="20"/>
      <c r="T7" s="20"/>
      <c r="U7" s="20"/>
      <c r="V7" s="20"/>
      <c r="W7" s="141"/>
      <c r="X7" s="18"/>
      <c r="Y7" s="20"/>
      <c r="Z7" s="20"/>
      <c r="AA7" s="20"/>
      <c r="AB7" s="20"/>
      <c r="AC7" s="20"/>
      <c r="AD7" s="20"/>
      <c r="AE7" s="20"/>
      <c r="AF7" s="21"/>
    </row>
    <row r="8" spans="1:32" ht="40.5">
      <c r="A8" s="37" t="s">
        <v>28</v>
      </c>
      <c r="B8" s="38"/>
      <c r="C8" s="41" t="s">
        <v>68</v>
      </c>
      <c r="D8" s="42" t="s">
        <v>66</v>
      </c>
      <c r="E8" s="100" t="s">
        <v>67</v>
      </c>
      <c r="F8" s="108"/>
      <c r="G8" s="28"/>
      <c r="H8" s="28"/>
      <c r="I8" s="28"/>
      <c r="J8" s="28"/>
      <c r="K8" s="28"/>
      <c r="L8" s="28"/>
      <c r="M8" s="28"/>
      <c r="N8" s="121"/>
      <c r="O8" s="19">
        <f>F8</f>
        <v>0</v>
      </c>
      <c r="P8" s="128"/>
      <c r="Q8" s="128">
        <f>G8</f>
        <v>0</v>
      </c>
      <c r="R8" s="128">
        <f>H8</f>
        <v>0</v>
      </c>
      <c r="S8" s="20"/>
      <c r="T8" s="128">
        <f>J8</f>
        <v>0</v>
      </c>
      <c r="U8" s="128">
        <f>K8</f>
        <v>0</v>
      </c>
      <c r="V8" s="128">
        <f>L8</f>
        <v>0</v>
      </c>
      <c r="W8" s="142">
        <f>M8</f>
        <v>0</v>
      </c>
      <c r="X8" s="19">
        <f>F8</f>
        <v>0</v>
      </c>
      <c r="Y8" s="128"/>
      <c r="Z8" s="128">
        <f>G8</f>
        <v>0</v>
      </c>
      <c r="AA8" s="128">
        <f>H8</f>
        <v>0</v>
      </c>
      <c r="AB8" s="20"/>
      <c r="AC8" s="128">
        <f>J8</f>
        <v>0</v>
      </c>
      <c r="AD8" s="128">
        <f>K8</f>
        <v>0</v>
      </c>
      <c r="AE8" s="128">
        <f>L8</f>
        <v>0</v>
      </c>
      <c r="AF8" s="135">
        <f>M8</f>
        <v>0</v>
      </c>
    </row>
    <row r="9" spans="1:32" s="10" customFormat="1" ht="31.5">
      <c r="A9" s="62" t="s">
        <v>29</v>
      </c>
      <c r="B9" s="63"/>
      <c r="C9" s="64" t="s">
        <v>65</v>
      </c>
      <c r="D9" s="65" t="s">
        <v>69</v>
      </c>
      <c r="E9" s="101" t="s">
        <v>67</v>
      </c>
      <c r="F9" s="109">
        <f>F11+F17+F20</f>
        <v>56422500</v>
      </c>
      <c r="G9" s="22">
        <f aca="true" t="shared" si="2" ref="G9:AF9">G11+G17+G20</f>
        <v>34464410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21958090</v>
      </c>
      <c r="L9" s="22">
        <f t="shared" si="2"/>
        <v>0</v>
      </c>
      <c r="M9" s="22">
        <f t="shared" si="2"/>
        <v>56422500</v>
      </c>
      <c r="N9" s="122">
        <f t="shared" si="2"/>
        <v>0</v>
      </c>
      <c r="O9" s="109">
        <f t="shared" si="2"/>
        <v>56972500</v>
      </c>
      <c r="P9" s="25">
        <f t="shared" si="2"/>
        <v>34464410</v>
      </c>
      <c r="Q9" s="25">
        <f t="shared" si="2"/>
        <v>550000</v>
      </c>
      <c r="R9" s="25">
        <f t="shared" si="2"/>
        <v>0</v>
      </c>
      <c r="S9" s="25">
        <f t="shared" si="2"/>
        <v>0</v>
      </c>
      <c r="T9" s="25">
        <f t="shared" si="2"/>
        <v>21958090</v>
      </c>
      <c r="U9" s="25">
        <f t="shared" si="2"/>
        <v>0</v>
      </c>
      <c r="V9" s="25">
        <f>O9</f>
        <v>56972500</v>
      </c>
      <c r="W9" s="126">
        <f t="shared" si="2"/>
        <v>0</v>
      </c>
      <c r="X9" s="109">
        <f t="shared" si="2"/>
        <v>56422500</v>
      </c>
      <c r="Y9" s="25">
        <f t="shared" si="2"/>
        <v>34464410</v>
      </c>
      <c r="Z9" s="25">
        <f t="shared" si="2"/>
        <v>0</v>
      </c>
      <c r="AA9" s="25">
        <f t="shared" si="2"/>
        <v>0</v>
      </c>
      <c r="AB9" s="25">
        <f t="shared" si="2"/>
        <v>0</v>
      </c>
      <c r="AC9" s="25">
        <f t="shared" si="2"/>
        <v>21958090</v>
      </c>
      <c r="AD9" s="25">
        <f t="shared" si="2"/>
        <v>0</v>
      </c>
      <c r="AE9" s="25">
        <f t="shared" si="2"/>
        <v>56422500</v>
      </c>
      <c r="AF9" s="115">
        <f t="shared" si="2"/>
        <v>0</v>
      </c>
    </row>
    <row r="10" spans="1:32" ht="20.25">
      <c r="A10" s="37" t="s">
        <v>27</v>
      </c>
      <c r="B10" s="38"/>
      <c r="C10" s="41"/>
      <c r="D10" s="42"/>
      <c r="E10" s="100"/>
      <c r="F10" s="108"/>
      <c r="G10" s="28"/>
      <c r="H10" s="28"/>
      <c r="I10" s="28"/>
      <c r="J10" s="28"/>
      <c r="K10" s="28"/>
      <c r="L10" s="28"/>
      <c r="M10" s="28"/>
      <c r="N10" s="121"/>
      <c r="O10" s="18"/>
      <c r="P10" s="20"/>
      <c r="Q10" s="20"/>
      <c r="R10" s="20"/>
      <c r="S10" s="20"/>
      <c r="T10" s="20"/>
      <c r="U10" s="20"/>
      <c r="V10" s="20"/>
      <c r="W10" s="141"/>
      <c r="X10" s="18"/>
      <c r="Y10" s="20"/>
      <c r="Z10" s="20"/>
      <c r="AA10" s="20"/>
      <c r="AB10" s="20"/>
      <c r="AC10" s="20"/>
      <c r="AD10" s="20"/>
      <c r="AE10" s="20"/>
      <c r="AF10" s="21"/>
    </row>
    <row r="11" spans="1:32" s="17" customFormat="1" ht="79.5" customHeight="1">
      <c r="A11" s="66" t="s">
        <v>30</v>
      </c>
      <c r="B11" s="67"/>
      <c r="C11" s="68" t="s">
        <v>65</v>
      </c>
      <c r="D11" s="69" t="s">
        <v>70</v>
      </c>
      <c r="E11" s="102" t="s">
        <v>67</v>
      </c>
      <c r="F11" s="110">
        <f>F13+F14+F15+F16</f>
        <v>21958090</v>
      </c>
      <c r="G11" s="23">
        <f aca="true" t="shared" si="3" ref="G11:AF11">G13+G14+G15+G16</f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21958090</v>
      </c>
      <c r="L11" s="23">
        <f t="shared" si="3"/>
        <v>0</v>
      </c>
      <c r="M11" s="23">
        <f t="shared" si="3"/>
        <v>21958090</v>
      </c>
      <c r="N11" s="123">
        <f t="shared" si="3"/>
        <v>0</v>
      </c>
      <c r="O11" s="110">
        <f t="shared" si="3"/>
        <v>21958090</v>
      </c>
      <c r="P11" s="129">
        <f t="shared" si="3"/>
        <v>0</v>
      </c>
      <c r="Q11" s="129">
        <f t="shared" si="3"/>
        <v>0</v>
      </c>
      <c r="R11" s="129">
        <f t="shared" si="3"/>
        <v>0</v>
      </c>
      <c r="S11" s="129">
        <f t="shared" si="3"/>
        <v>0</v>
      </c>
      <c r="T11" s="129">
        <f t="shared" si="3"/>
        <v>21958090</v>
      </c>
      <c r="U11" s="129">
        <f t="shared" si="3"/>
        <v>0</v>
      </c>
      <c r="V11" s="25">
        <f>O11</f>
        <v>21958090</v>
      </c>
      <c r="W11" s="143">
        <f t="shared" si="3"/>
        <v>0</v>
      </c>
      <c r="X11" s="110">
        <f t="shared" si="3"/>
        <v>21958090</v>
      </c>
      <c r="Y11" s="129">
        <f t="shared" si="3"/>
        <v>0</v>
      </c>
      <c r="Z11" s="129">
        <f t="shared" si="3"/>
        <v>0</v>
      </c>
      <c r="AA11" s="129">
        <f t="shared" si="3"/>
        <v>0</v>
      </c>
      <c r="AB11" s="129">
        <f t="shared" si="3"/>
        <v>0</v>
      </c>
      <c r="AC11" s="129">
        <f t="shared" si="3"/>
        <v>21958090</v>
      </c>
      <c r="AD11" s="129">
        <f t="shared" si="3"/>
        <v>0</v>
      </c>
      <c r="AE11" s="129">
        <f t="shared" si="3"/>
        <v>21958090</v>
      </c>
      <c r="AF11" s="136">
        <f t="shared" si="3"/>
        <v>0</v>
      </c>
    </row>
    <row r="12" spans="1:32" ht="20.25">
      <c r="A12" s="37" t="s">
        <v>31</v>
      </c>
      <c r="B12" s="43"/>
      <c r="C12" s="41"/>
      <c r="D12" s="42"/>
      <c r="E12" s="100"/>
      <c r="F12" s="111"/>
      <c r="G12" s="28"/>
      <c r="H12" s="28"/>
      <c r="I12" s="28"/>
      <c r="J12" s="28"/>
      <c r="K12" s="28"/>
      <c r="L12" s="28"/>
      <c r="M12" s="28"/>
      <c r="N12" s="121"/>
      <c r="O12" s="18"/>
      <c r="P12" s="20"/>
      <c r="Q12" s="20"/>
      <c r="R12" s="20"/>
      <c r="S12" s="20"/>
      <c r="T12" s="20"/>
      <c r="U12" s="20"/>
      <c r="V12" s="20"/>
      <c r="W12" s="141"/>
      <c r="X12" s="18"/>
      <c r="Y12" s="20"/>
      <c r="Z12" s="20"/>
      <c r="AA12" s="20"/>
      <c r="AB12" s="20"/>
      <c r="AC12" s="20"/>
      <c r="AD12" s="20"/>
      <c r="AE12" s="20"/>
      <c r="AF12" s="21"/>
    </row>
    <row r="13" spans="1:32" ht="31.5">
      <c r="A13" s="37" t="s">
        <v>32</v>
      </c>
      <c r="B13" s="44"/>
      <c r="C13" s="41" t="s">
        <v>71</v>
      </c>
      <c r="D13" s="42" t="s">
        <v>70</v>
      </c>
      <c r="E13" s="100" t="s">
        <v>67</v>
      </c>
      <c r="F13" s="111">
        <v>0</v>
      </c>
      <c r="G13" s="28"/>
      <c r="H13" s="28"/>
      <c r="I13" s="28"/>
      <c r="J13" s="28"/>
      <c r="K13" s="60">
        <f>F13</f>
        <v>0</v>
      </c>
      <c r="L13" s="61"/>
      <c r="M13" s="60">
        <f>F13</f>
        <v>0</v>
      </c>
      <c r="N13" s="121"/>
      <c r="O13" s="19">
        <f>F13</f>
        <v>0</v>
      </c>
      <c r="P13" s="128"/>
      <c r="Q13" s="128">
        <f aca="true" t="shared" si="4" ref="Q13:R16">G13</f>
        <v>0</v>
      </c>
      <c r="R13" s="128">
        <f t="shared" si="4"/>
        <v>0</v>
      </c>
      <c r="S13" s="20"/>
      <c r="T13" s="128">
        <f>J13</f>
        <v>0</v>
      </c>
      <c r="U13" s="128">
        <f>K13</f>
        <v>0</v>
      </c>
      <c r="V13" s="128">
        <f>L13</f>
        <v>0</v>
      </c>
      <c r="W13" s="142">
        <f>M13</f>
        <v>0</v>
      </c>
      <c r="X13" s="19">
        <f>F13</f>
        <v>0</v>
      </c>
      <c r="Y13" s="128"/>
      <c r="Z13" s="128">
        <f aca="true" t="shared" si="5" ref="Z13:AA16">G13</f>
        <v>0</v>
      </c>
      <c r="AA13" s="128">
        <f t="shared" si="5"/>
        <v>0</v>
      </c>
      <c r="AB13" s="20"/>
      <c r="AC13" s="128">
        <f>J13</f>
        <v>0</v>
      </c>
      <c r="AD13" s="128">
        <f>K13</f>
        <v>0</v>
      </c>
      <c r="AE13" s="128">
        <f>L13</f>
        <v>0</v>
      </c>
      <c r="AF13" s="135">
        <f>M13</f>
        <v>0</v>
      </c>
    </row>
    <row r="14" spans="1:32" ht="81">
      <c r="A14" s="37" t="s">
        <v>34</v>
      </c>
      <c r="B14" s="44"/>
      <c r="C14" s="41" t="s">
        <v>73</v>
      </c>
      <c r="D14" s="42" t="s">
        <v>70</v>
      </c>
      <c r="E14" s="100" t="s">
        <v>67</v>
      </c>
      <c r="F14" s="111">
        <v>19441090</v>
      </c>
      <c r="G14" s="28"/>
      <c r="H14" s="28"/>
      <c r="I14" s="28"/>
      <c r="J14" s="28"/>
      <c r="K14" s="60">
        <f>F14</f>
        <v>19441090</v>
      </c>
      <c r="L14" s="61"/>
      <c r="M14" s="60">
        <f>F14</f>
        <v>19441090</v>
      </c>
      <c r="N14" s="121"/>
      <c r="O14" s="19">
        <f>F14</f>
        <v>19441090</v>
      </c>
      <c r="P14" s="128"/>
      <c r="Q14" s="128">
        <f t="shared" si="4"/>
        <v>0</v>
      </c>
      <c r="R14" s="128">
        <f t="shared" si="4"/>
        <v>0</v>
      </c>
      <c r="S14" s="20"/>
      <c r="T14" s="128">
        <v>19441090</v>
      </c>
      <c r="U14" s="128"/>
      <c r="V14" s="128">
        <f>O14</f>
        <v>19441090</v>
      </c>
      <c r="W14" s="142"/>
      <c r="X14" s="19">
        <f>F14</f>
        <v>19441090</v>
      </c>
      <c r="Y14" s="128"/>
      <c r="Z14" s="128">
        <f t="shared" si="5"/>
        <v>0</v>
      </c>
      <c r="AA14" s="128">
        <f t="shared" si="5"/>
        <v>0</v>
      </c>
      <c r="AB14" s="20"/>
      <c r="AC14" s="128">
        <v>19441090</v>
      </c>
      <c r="AD14" s="128"/>
      <c r="AE14" s="128">
        <f>X14</f>
        <v>19441090</v>
      </c>
      <c r="AF14" s="135"/>
    </row>
    <row r="15" spans="1:32" ht="40.5">
      <c r="A15" s="37" t="s">
        <v>35</v>
      </c>
      <c r="B15" s="44"/>
      <c r="C15" s="41" t="s">
        <v>74</v>
      </c>
      <c r="D15" s="42" t="s">
        <v>70</v>
      </c>
      <c r="E15" s="100" t="s">
        <v>67</v>
      </c>
      <c r="F15" s="111"/>
      <c r="G15" s="28"/>
      <c r="H15" s="28"/>
      <c r="I15" s="28"/>
      <c r="J15" s="28"/>
      <c r="K15" s="60">
        <f>F15</f>
        <v>0</v>
      </c>
      <c r="L15" s="61"/>
      <c r="M15" s="60">
        <f>F15</f>
        <v>0</v>
      </c>
      <c r="N15" s="121"/>
      <c r="O15" s="19">
        <f>F15</f>
        <v>0</v>
      </c>
      <c r="P15" s="128"/>
      <c r="Q15" s="128">
        <f t="shared" si="4"/>
        <v>0</v>
      </c>
      <c r="R15" s="128">
        <f t="shared" si="4"/>
        <v>0</v>
      </c>
      <c r="S15" s="20"/>
      <c r="T15" s="128">
        <f>J15</f>
        <v>0</v>
      </c>
      <c r="U15" s="128"/>
      <c r="V15" s="128">
        <f>O15</f>
        <v>0</v>
      </c>
      <c r="W15" s="142">
        <f>M15</f>
        <v>0</v>
      </c>
      <c r="X15" s="19">
        <f>F15</f>
        <v>0</v>
      </c>
      <c r="Y15" s="128"/>
      <c r="Z15" s="128">
        <f t="shared" si="5"/>
        <v>0</v>
      </c>
      <c r="AA15" s="128">
        <f t="shared" si="5"/>
        <v>0</v>
      </c>
      <c r="AB15" s="20"/>
      <c r="AC15" s="128">
        <f>J15</f>
        <v>0</v>
      </c>
      <c r="AD15" s="128"/>
      <c r="AE15" s="128">
        <f>X15</f>
        <v>0</v>
      </c>
      <c r="AF15" s="135"/>
    </row>
    <row r="16" spans="1:32" ht="40.5">
      <c r="A16" s="37" t="s">
        <v>33</v>
      </c>
      <c r="B16" s="44"/>
      <c r="C16" s="41" t="s">
        <v>72</v>
      </c>
      <c r="D16" s="42" t="s">
        <v>70</v>
      </c>
      <c r="E16" s="100" t="s">
        <v>67</v>
      </c>
      <c r="F16" s="111">
        <v>2517000</v>
      </c>
      <c r="G16" s="28"/>
      <c r="H16" s="28"/>
      <c r="I16" s="28"/>
      <c r="J16" s="28"/>
      <c r="K16" s="60">
        <f>F16</f>
        <v>2517000</v>
      </c>
      <c r="L16" s="61"/>
      <c r="M16" s="60">
        <f>F16</f>
        <v>2517000</v>
      </c>
      <c r="N16" s="121"/>
      <c r="O16" s="19">
        <f>F16</f>
        <v>2517000</v>
      </c>
      <c r="P16" s="128"/>
      <c r="Q16" s="128">
        <f t="shared" si="4"/>
        <v>0</v>
      </c>
      <c r="R16" s="128">
        <f t="shared" si="4"/>
        <v>0</v>
      </c>
      <c r="S16" s="20"/>
      <c r="T16" s="128">
        <v>2517000</v>
      </c>
      <c r="U16" s="128"/>
      <c r="V16" s="128">
        <f>O16</f>
        <v>2517000</v>
      </c>
      <c r="W16" s="142"/>
      <c r="X16" s="19">
        <f>F16</f>
        <v>2517000</v>
      </c>
      <c r="Y16" s="128"/>
      <c r="Z16" s="128">
        <f t="shared" si="5"/>
        <v>0</v>
      </c>
      <c r="AA16" s="128">
        <f t="shared" si="5"/>
        <v>0</v>
      </c>
      <c r="AB16" s="20"/>
      <c r="AC16" s="128">
        <v>2517000</v>
      </c>
      <c r="AD16" s="128"/>
      <c r="AE16" s="128">
        <f>X16</f>
        <v>2517000</v>
      </c>
      <c r="AF16" s="135"/>
    </row>
    <row r="17" spans="1:32" s="17" customFormat="1" ht="59.25" customHeight="1">
      <c r="A17" s="66" t="s">
        <v>36</v>
      </c>
      <c r="B17" s="67"/>
      <c r="C17" s="68" t="s">
        <v>65</v>
      </c>
      <c r="D17" s="69" t="s">
        <v>75</v>
      </c>
      <c r="E17" s="102" t="s">
        <v>76</v>
      </c>
      <c r="F17" s="110">
        <f>F19</f>
        <v>34464410</v>
      </c>
      <c r="G17" s="23">
        <f aca="true" t="shared" si="6" ref="G17:AF17">G19</f>
        <v>34464410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34464410</v>
      </c>
      <c r="N17" s="123">
        <f t="shared" si="6"/>
        <v>0</v>
      </c>
      <c r="O17" s="110">
        <f t="shared" si="6"/>
        <v>34464410</v>
      </c>
      <c r="P17" s="129">
        <f t="shared" si="6"/>
        <v>34464410</v>
      </c>
      <c r="Q17" s="129">
        <f t="shared" si="6"/>
        <v>0</v>
      </c>
      <c r="R17" s="129">
        <f t="shared" si="6"/>
        <v>0</v>
      </c>
      <c r="S17" s="129">
        <f t="shared" si="6"/>
        <v>0</v>
      </c>
      <c r="T17" s="129">
        <f t="shared" si="6"/>
        <v>0</v>
      </c>
      <c r="U17" s="129">
        <f t="shared" si="6"/>
        <v>0</v>
      </c>
      <c r="V17" s="129">
        <f t="shared" si="6"/>
        <v>34464410</v>
      </c>
      <c r="W17" s="143">
        <f t="shared" si="6"/>
        <v>0</v>
      </c>
      <c r="X17" s="110">
        <f t="shared" si="6"/>
        <v>34464410</v>
      </c>
      <c r="Y17" s="129">
        <f t="shared" si="6"/>
        <v>34464410</v>
      </c>
      <c r="Z17" s="129">
        <f t="shared" si="6"/>
        <v>0</v>
      </c>
      <c r="AA17" s="129">
        <f t="shared" si="6"/>
        <v>0</v>
      </c>
      <c r="AB17" s="129">
        <f t="shared" si="6"/>
        <v>0</v>
      </c>
      <c r="AC17" s="129">
        <f t="shared" si="6"/>
        <v>0</v>
      </c>
      <c r="AD17" s="129">
        <f t="shared" si="6"/>
        <v>0</v>
      </c>
      <c r="AE17" s="129">
        <f t="shared" si="6"/>
        <v>34464410</v>
      </c>
      <c r="AF17" s="136">
        <f t="shared" si="6"/>
        <v>0</v>
      </c>
    </row>
    <row r="18" spans="1:32" ht="20.25">
      <c r="A18" s="37" t="s">
        <v>31</v>
      </c>
      <c r="B18" s="44"/>
      <c r="C18" s="41"/>
      <c r="D18" s="42"/>
      <c r="E18" s="100"/>
      <c r="F18" s="111"/>
      <c r="G18" s="28"/>
      <c r="H18" s="28"/>
      <c r="I18" s="28"/>
      <c r="J18" s="28"/>
      <c r="K18" s="28"/>
      <c r="L18" s="28"/>
      <c r="M18" s="28"/>
      <c r="N18" s="121"/>
      <c r="O18" s="18"/>
      <c r="P18" s="20"/>
      <c r="Q18" s="20"/>
      <c r="R18" s="20"/>
      <c r="S18" s="20"/>
      <c r="T18" s="20"/>
      <c r="U18" s="20"/>
      <c r="V18" s="20"/>
      <c r="W18" s="141"/>
      <c r="X18" s="18"/>
      <c r="Y18" s="20"/>
      <c r="Z18" s="20"/>
      <c r="AA18" s="20"/>
      <c r="AB18" s="20"/>
      <c r="AC18" s="20"/>
      <c r="AD18" s="20"/>
      <c r="AE18" s="20"/>
      <c r="AF18" s="21"/>
    </row>
    <row r="19" spans="1:32" ht="49.5" customHeight="1">
      <c r="A19" s="37" t="s">
        <v>37</v>
      </c>
      <c r="B19" s="44"/>
      <c r="C19" s="41" t="s">
        <v>73</v>
      </c>
      <c r="D19" s="42" t="s">
        <v>75</v>
      </c>
      <c r="E19" s="100" t="s">
        <v>76</v>
      </c>
      <c r="F19" s="111">
        <v>34464410</v>
      </c>
      <c r="G19" s="28">
        <v>34464410</v>
      </c>
      <c r="H19" s="28"/>
      <c r="I19" s="28"/>
      <c r="J19" s="28"/>
      <c r="K19" s="60"/>
      <c r="L19" s="61"/>
      <c r="M19" s="60">
        <f>F19</f>
        <v>34464410</v>
      </c>
      <c r="N19" s="121"/>
      <c r="O19" s="19">
        <f>F19</f>
        <v>34464410</v>
      </c>
      <c r="P19" s="128">
        <f>O19</f>
        <v>34464410</v>
      </c>
      <c r="Q19" s="128"/>
      <c r="R19" s="128">
        <f>H19</f>
        <v>0</v>
      </c>
      <c r="S19" s="20"/>
      <c r="T19" s="128">
        <f>J19</f>
        <v>0</v>
      </c>
      <c r="U19" s="128">
        <f>K19</f>
        <v>0</v>
      </c>
      <c r="V19" s="128">
        <f>O19</f>
        <v>34464410</v>
      </c>
      <c r="W19" s="142"/>
      <c r="X19" s="19">
        <f>F19</f>
        <v>34464410</v>
      </c>
      <c r="Y19" s="128">
        <v>34464410</v>
      </c>
      <c r="Z19" s="128"/>
      <c r="AA19" s="128">
        <f>H19</f>
        <v>0</v>
      </c>
      <c r="AB19" s="20"/>
      <c r="AC19" s="128">
        <f>J19</f>
        <v>0</v>
      </c>
      <c r="AD19" s="128">
        <f>K19</f>
        <v>0</v>
      </c>
      <c r="AE19" s="128">
        <f>X19</f>
        <v>34464410</v>
      </c>
      <c r="AF19" s="135"/>
    </row>
    <row r="20" spans="1:32" s="17" customFormat="1" ht="54" customHeight="1">
      <c r="A20" s="66" t="s">
        <v>38</v>
      </c>
      <c r="B20" s="67"/>
      <c r="C20" s="68" t="s">
        <v>65</v>
      </c>
      <c r="D20" s="69" t="s">
        <v>66</v>
      </c>
      <c r="E20" s="102" t="s">
        <v>67</v>
      </c>
      <c r="F20" s="110">
        <f>F22</f>
        <v>0</v>
      </c>
      <c r="G20" s="23">
        <f aca="true" t="shared" si="7" ref="G20:AF20">G22</f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123">
        <f t="shared" si="7"/>
        <v>0</v>
      </c>
      <c r="O20" s="110">
        <f>Q20</f>
        <v>550000</v>
      </c>
      <c r="P20" s="129">
        <f t="shared" si="7"/>
        <v>0</v>
      </c>
      <c r="Q20" s="129">
        <f t="shared" si="7"/>
        <v>550000</v>
      </c>
      <c r="R20" s="129">
        <f t="shared" si="7"/>
        <v>0</v>
      </c>
      <c r="S20" s="129">
        <f t="shared" si="7"/>
        <v>0</v>
      </c>
      <c r="T20" s="129">
        <f t="shared" si="7"/>
        <v>0</v>
      </c>
      <c r="U20" s="129">
        <f t="shared" si="7"/>
        <v>0</v>
      </c>
      <c r="V20" s="129">
        <f>O20</f>
        <v>550000</v>
      </c>
      <c r="W20" s="143">
        <f t="shared" si="7"/>
        <v>0</v>
      </c>
      <c r="X20" s="110">
        <f t="shared" si="7"/>
        <v>0</v>
      </c>
      <c r="Y20" s="129">
        <f t="shared" si="7"/>
        <v>0</v>
      </c>
      <c r="Z20" s="129">
        <f t="shared" si="7"/>
        <v>0</v>
      </c>
      <c r="AA20" s="129">
        <f t="shared" si="7"/>
        <v>0</v>
      </c>
      <c r="AB20" s="129">
        <f t="shared" si="7"/>
        <v>0</v>
      </c>
      <c r="AC20" s="129">
        <f t="shared" si="7"/>
        <v>0</v>
      </c>
      <c r="AD20" s="129">
        <f t="shared" si="7"/>
        <v>0</v>
      </c>
      <c r="AE20" s="129">
        <f t="shared" si="7"/>
        <v>0</v>
      </c>
      <c r="AF20" s="136">
        <f t="shared" si="7"/>
        <v>0</v>
      </c>
    </row>
    <row r="21" spans="1:32" ht="20.25">
      <c r="A21" s="37" t="s">
        <v>31</v>
      </c>
      <c r="B21" s="44"/>
      <c r="C21" s="41"/>
      <c r="D21" s="42"/>
      <c r="E21" s="100"/>
      <c r="F21" s="111"/>
      <c r="G21" s="28"/>
      <c r="H21" s="28"/>
      <c r="I21" s="28"/>
      <c r="J21" s="28"/>
      <c r="K21" s="28"/>
      <c r="L21" s="28"/>
      <c r="M21" s="28"/>
      <c r="N21" s="121"/>
      <c r="O21" s="18"/>
      <c r="P21" s="20"/>
      <c r="Q21" s="20"/>
      <c r="R21" s="20"/>
      <c r="S21" s="20"/>
      <c r="T21" s="20"/>
      <c r="U21" s="20"/>
      <c r="V21" s="20"/>
      <c r="W21" s="141"/>
      <c r="X21" s="18"/>
      <c r="Y21" s="20"/>
      <c r="Z21" s="20"/>
      <c r="AA21" s="20"/>
      <c r="AB21" s="20"/>
      <c r="AC21" s="20"/>
      <c r="AD21" s="20"/>
      <c r="AE21" s="20"/>
      <c r="AF21" s="21"/>
    </row>
    <row r="22" spans="1:32" ht="31.5">
      <c r="A22" s="37" t="s">
        <v>39</v>
      </c>
      <c r="B22" s="44"/>
      <c r="C22" s="41" t="s">
        <v>72</v>
      </c>
      <c r="D22" s="42" t="s">
        <v>66</v>
      </c>
      <c r="E22" s="100" t="s">
        <v>67</v>
      </c>
      <c r="F22" s="111">
        <v>0</v>
      </c>
      <c r="G22" s="28"/>
      <c r="H22" s="28"/>
      <c r="I22" s="28"/>
      <c r="J22" s="28"/>
      <c r="K22" s="60">
        <f>F22</f>
        <v>0</v>
      </c>
      <c r="L22" s="61"/>
      <c r="M22" s="60">
        <f>F22</f>
        <v>0</v>
      </c>
      <c r="N22" s="121"/>
      <c r="O22" s="19">
        <f>Q22</f>
        <v>550000</v>
      </c>
      <c r="P22" s="128"/>
      <c r="Q22" s="128">
        <v>550000</v>
      </c>
      <c r="R22" s="128">
        <f>H22</f>
        <v>0</v>
      </c>
      <c r="S22" s="20"/>
      <c r="T22" s="128">
        <f>J22</f>
        <v>0</v>
      </c>
      <c r="U22" s="128">
        <f>K22</f>
        <v>0</v>
      </c>
      <c r="V22" s="128">
        <f>O22</f>
        <v>550000</v>
      </c>
      <c r="W22" s="142">
        <f>M22</f>
        <v>0</v>
      </c>
      <c r="X22" s="19">
        <f>F22</f>
        <v>0</v>
      </c>
      <c r="Y22" s="128"/>
      <c r="Z22" s="128">
        <f>G22</f>
        <v>0</v>
      </c>
      <c r="AA22" s="128">
        <f>H22</f>
        <v>0</v>
      </c>
      <c r="AB22" s="20"/>
      <c r="AC22" s="128">
        <f>J22</f>
        <v>0</v>
      </c>
      <c r="AD22" s="128">
        <f>K22</f>
        <v>0</v>
      </c>
      <c r="AE22" s="128">
        <f>L22</f>
        <v>0</v>
      </c>
      <c r="AF22" s="135">
        <f>M22</f>
        <v>0</v>
      </c>
    </row>
    <row r="23" spans="1:32" s="10" customFormat="1" ht="51.75" customHeight="1">
      <c r="A23" s="62" t="s">
        <v>40</v>
      </c>
      <c r="B23" s="63"/>
      <c r="C23" s="64" t="s">
        <v>65</v>
      </c>
      <c r="D23" s="65" t="s">
        <v>69</v>
      </c>
      <c r="E23" s="101" t="s">
        <v>67</v>
      </c>
      <c r="F23" s="109">
        <f>F25+F46+F67</f>
        <v>56422500</v>
      </c>
      <c r="G23" s="22">
        <f>G25+G46+G67</f>
        <v>34464410</v>
      </c>
      <c r="H23" s="22">
        <f>H25+H46+H67</f>
        <v>0</v>
      </c>
      <c r="I23" s="22">
        <f>I25+I46+I67</f>
        <v>0</v>
      </c>
      <c r="J23" s="22">
        <f>J25+J46+J67</f>
        <v>0</v>
      </c>
      <c r="K23" s="22">
        <f aca="true" t="shared" si="8" ref="K23:R23">K25+K46+K67</f>
        <v>21958090</v>
      </c>
      <c r="L23" s="22">
        <f t="shared" si="8"/>
        <v>0</v>
      </c>
      <c r="M23" s="22">
        <f t="shared" si="8"/>
        <v>56422500</v>
      </c>
      <c r="N23" s="122">
        <f t="shared" si="8"/>
        <v>0</v>
      </c>
      <c r="O23" s="109">
        <f t="shared" si="8"/>
        <v>56972500</v>
      </c>
      <c r="P23" s="25">
        <f t="shared" si="8"/>
        <v>34464410</v>
      </c>
      <c r="Q23" s="25">
        <f t="shared" si="8"/>
        <v>550000</v>
      </c>
      <c r="R23" s="25">
        <f t="shared" si="8"/>
        <v>0</v>
      </c>
      <c r="S23" s="25">
        <f>S25+S46+S67</f>
        <v>0</v>
      </c>
      <c r="T23" s="25">
        <f aca="true" t="shared" si="9" ref="T23:AA23">T25+T46+T67</f>
        <v>21958090</v>
      </c>
      <c r="U23" s="25">
        <f t="shared" si="9"/>
        <v>0</v>
      </c>
      <c r="V23" s="25">
        <f t="shared" si="9"/>
        <v>56972500</v>
      </c>
      <c r="W23" s="126">
        <f t="shared" si="9"/>
        <v>500000</v>
      </c>
      <c r="X23" s="109">
        <f t="shared" si="9"/>
        <v>56422500</v>
      </c>
      <c r="Y23" s="25">
        <f t="shared" si="9"/>
        <v>34464410</v>
      </c>
      <c r="Z23" s="25">
        <f t="shared" si="9"/>
        <v>0</v>
      </c>
      <c r="AA23" s="25">
        <f t="shared" si="9"/>
        <v>0</v>
      </c>
      <c r="AB23" s="25">
        <f>AB25+AB46+AB67</f>
        <v>0</v>
      </c>
      <c r="AC23" s="25">
        <f>AC25+AC46+AC67</f>
        <v>21958090</v>
      </c>
      <c r="AD23" s="25">
        <f>AD25+AD46+AD67</f>
        <v>0</v>
      </c>
      <c r="AE23" s="25">
        <f>AE25+AE46+AE67</f>
        <v>55922500</v>
      </c>
      <c r="AF23" s="115">
        <f>AF25+AF46+AF67</f>
        <v>500000</v>
      </c>
    </row>
    <row r="24" spans="1:32" ht="20.25">
      <c r="A24" s="37" t="s">
        <v>27</v>
      </c>
      <c r="B24" s="38"/>
      <c r="C24" s="41"/>
      <c r="D24" s="42"/>
      <c r="E24" s="100"/>
      <c r="F24" s="111"/>
      <c r="G24" s="28"/>
      <c r="H24" s="28"/>
      <c r="I24" s="28"/>
      <c r="J24" s="28"/>
      <c r="K24" s="28"/>
      <c r="L24" s="28"/>
      <c r="M24" s="28"/>
      <c r="N24" s="121"/>
      <c r="O24" s="18"/>
      <c r="P24" s="20"/>
      <c r="Q24" s="20"/>
      <c r="R24" s="20"/>
      <c r="S24" s="20"/>
      <c r="T24" s="20"/>
      <c r="U24" s="20"/>
      <c r="V24" s="20"/>
      <c r="W24" s="141"/>
      <c r="X24" s="18"/>
      <c r="Y24" s="20"/>
      <c r="Z24" s="20"/>
      <c r="AA24" s="20"/>
      <c r="AB24" s="20"/>
      <c r="AC24" s="20"/>
      <c r="AD24" s="20"/>
      <c r="AE24" s="20"/>
      <c r="AF24" s="21"/>
    </row>
    <row r="25" spans="1:32" s="10" customFormat="1" ht="60.75">
      <c r="A25" s="70" t="s">
        <v>41</v>
      </c>
      <c r="B25" s="71"/>
      <c r="C25" s="64" t="s">
        <v>65</v>
      </c>
      <c r="D25" s="65" t="s">
        <v>70</v>
      </c>
      <c r="E25" s="101" t="s">
        <v>67</v>
      </c>
      <c r="F25" s="109">
        <f>F27+F32+F41</f>
        <v>21958090</v>
      </c>
      <c r="G25" s="22">
        <f>G27+G32+G41</f>
        <v>0</v>
      </c>
      <c r="H25" s="22">
        <f>H27+H32+H41</f>
        <v>0</v>
      </c>
      <c r="I25" s="22">
        <f>I27+I32+I41</f>
        <v>0</v>
      </c>
      <c r="J25" s="24">
        <f>J27+J32+J41</f>
        <v>0</v>
      </c>
      <c r="K25" s="22">
        <f aca="true" t="shared" si="10" ref="K25:R25">K27+K32+K41</f>
        <v>21958090</v>
      </c>
      <c r="L25" s="22">
        <f t="shared" si="10"/>
        <v>0</v>
      </c>
      <c r="M25" s="22">
        <f t="shared" si="10"/>
        <v>21958090</v>
      </c>
      <c r="N25" s="122">
        <f t="shared" si="10"/>
        <v>0</v>
      </c>
      <c r="O25" s="109">
        <f t="shared" si="10"/>
        <v>21958090</v>
      </c>
      <c r="P25" s="25">
        <f t="shared" si="10"/>
        <v>0</v>
      </c>
      <c r="Q25" s="25">
        <f t="shared" si="10"/>
        <v>0</v>
      </c>
      <c r="R25" s="25">
        <f t="shared" si="10"/>
        <v>0</v>
      </c>
      <c r="S25" s="25">
        <f>S27+S32+S41</f>
        <v>0</v>
      </c>
      <c r="T25" s="25">
        <f aca="true" t="shared" si="11" ref="T25:AA25">T27+T32+T41</f>
        <v>21958090</v>
      </c>
      <c r="U25" s="25">
        <f t="shared" si="11"/>
        <v>0</v>
      </c>
      <c r="V25" s="25">
        <f t="shared" si="11"/>
        <v>21958090</v>
      </c>
      <c r="W25" s="126">
        <f t="shared" si="11"/>
        <v>500000</v>
      </c>
      <c r="X25" s="109">
        <f t="shared" si="11"/>
        <v>21958090</v>
      </c>
      <c r="Y25" s="25">
        <f t="shared" si="11"/>
        <v>0</v>
      </c>
      <c r="Z25" s="25">
        <f t="shared" si="11"/>
        <v>0</v>
      </c>
      <c r="AA25" s="25">
        <f t="shared" si="11"/>
        <v>0</v>
      </c>
      <c r="AB25" s="25">
        <f>AB27+AB32+AB41</f>
        <v>0</v>
      </c>
      <c r="AC25" s="25">
        <f>AC27+AC32+AC41</f>
        <v>21958090</v>
      </c>
      <c r="AD25" s="25">
        <f>AD27+AD32+AD41</f>
        <v>0</v>
      </c>
      <c r="AE25" s="25">
        <f>AE27+AE32+AE41</f>
        <v>21458090</v>
      </c>
      <c r="AF25" s="115">
        <f>AF27+AF32+AF41</f>
        <v>500000</v>
      </c>
    </row>
    <row r="26" spans="1:32" ht="20.25">
      <c r="A26" s="45" t="s">
        <v>31</v>
      </c>
      <c r="B26" s="38"/>
      <c r="C26" s="41"/>
      <c r="D26" s="42"/>
      <c r="E26" s="100"/>
      <c r="F26" s="112"/>
      <c r="G26" s="28"/>
      <c r="H26" s="28"/>
      <c r="I26" s="28"/>
      <c r="J26" s="28"/>
      <c r="K26" s="28"/>
      <c r="L26" s="28"/>
      <c r="M26" s="61"/>
      <c r="N26" s="121"/>
      <c r="O26" s="18"/>
      <c r="P26" s="20"/>
      <c r="Q26" s="20"/>
      <c r="R26" s="20"/>
      <c r="S26" s="20"/>
      <c r="T26" s="20"/>
      <c r="U26" s="20"/>
      <c r="V26" s="20"/>
      <c r="W26" s="141"/>
      <c r="X26" s="18"/>
      <c r="Y26" s="20"/>
      <c r="Z26" s="20"/>
      <c r="AA26" s="20"/>
      <c r="AB26" s="20"/>
      <c r="AC26" s="20"/>
      <c r="AD26" s="20"/>
      <c r="AE26" s="20"/>
      <c r="AF26" s="21"/>
    </row>
    <row r="27" spans="1:32" ht="40.5">
      <c r="A27" s="72" t="s">
        <v>46</v>
      </c>
      <c r="B27" s="73"/>
      <c r="C27" s="74" t="s">
        <v>82</v>
      </c>
      <c r="D27" s="75" t="s">
        <v>70</v>
      </c>
      <c r="E27" s="103" t="s">
        <v>67</v>
      </c>
      <c r="F27" s="113">
        <f aca="true" t="shared" si="12" ref="F27:AF27">F29+F30+F31</f>
        <v>0</v>
      </c>
      <c r="G27" s="24">
        <f t="shared" si="12"/>
        <v>0</v>
      </c>
      <c r="H27" s="24">
        <f t="shared" si="12"/>
        <v>0</v>
      </c>
      <c r="I27" s="24">
        <f t="shared" si="12"/>
        <v>0</v>
      </c>
      <c r="J27" s="24">
        <f t="shared" si="12"/>
        <v>0</v>
      </c>
      <c r="K27" s="24">
        <f t="shared" si="12"/>
        <v>0</v>
      </c>
      <c r="L27" s="24">
        <f t="shared" si="12"/>
        <v>0</v>
      </c>
      <c r="M27" s="24">
        <f t="shared" si="12"/>
        <v>0</v>
      </c>
      <c r="N27" s="124">
        <f t="shared" si="12"/>
        <v>0</v>
      </c>
      <c r="O27" s="113">
        <f t="shared" si="12"/>
        <v>0</v>
      </c>
      <c r="P27" s="26">
        <f t="shared" si="12"/>
        <v>0</v>
      </c>
      <c r="Q27" s="26">
        <f t="shared" si="12"/>
        <v>0</v>
      </c>
      <c r="R27" s="26">
        <f t="shared" si="12"/>
        <v>0</v>
      </c>
      <c r="S27" s="26">
        <f>S29+S30+S31</f>
        <v>0</v>
      </c>
      <c r="T27" s="26">
        <f t="shared" si="12"/>
        <v>0</v>
      </c>
      <c r="U27" s="26">
        <f t="shared" si="12"/>
        <v>0</v>
      </c>
      <c r="V27" s="26">
        <f t="shared" si="12"/>
        <v>0</v>
      </c>
      <c r="W27" s="125">
        <f t="shared" si="12"/>
        <v>0</v>
      </c>
      <c r="X27" s="113">
        <f t="shared" si="12"/>
        <v>0</v>
      </c>
      <c r="Y27" s="26">
        <f t="shared" si="12"/>
        <v>0</v>
      </c>
      <c r="Z27" s="26">
        <f t="shared" si="12"/>
        <v>0</v>
      </c>
      <c r="AA27" s="26">
        <f t="shared" si="12"/>
        <v>0</v>
      </c>
      <c r="AB27" s="26">
        <f>AB29+AB30+AB31</f>
        <v>0</v>
      </c>
      <c r="AC27" s="26">
        <f t="shared" si="12"/>
        <v>0</v>
      </c>
      <c r="AD27" s="26">
        <f t="shared" si="12"/>
        <v>0</v>
      </c>
      <c r="AE27" s="26">
        <f t="shared" si="12"/>
        <v>0</v>
      </c>
      <c r="AF27" s="83">
        <f t="shared" si="12"/>
        <v>0</v>
      </c>
    </row>
    <row r="28" spans="1:32" ht="20.25">
      <c r="A28" s="45" t="s">
        <v>31</v>
      </c>
      <c r="B28" s="43"/>
      <c r="C28" s="41"/>
      <c r="D28" s="42"/>
      <c r="E28" s="100"/>
      <c r="F28" s="112"/>
      <c r="G28" s="28"/>
      <c r="H28" s="28"/>
      <c r="I28" s="28"/>
      <c r="J28" s="28"/>
      <c r="K28" s="28"/>
      <c r="L28" s="28"/>
      <c r="M28" s="61">
        <f>K28</f>
        <v>0</v>
      </c>
      <c r="N28" s="121"/>
      <c r="O28" s="18"/>
      <c r="P28" s="20"/>
      <c r="Q28" s="20"/>
      <c r="R28" s="20"/>
      <c r="S28" s="20"/>
      <c r="T28" s="20"/>
      <c r="U28" s="20"/>
      <c r="V28" s="20"/>
      <c r="W28" s="141"/>
      <c r="X28" s="18"/>
      <c r="Y28" s="20"/>
      <c r="Z28" s="20"/>
      <c r="AA28" s="20"/>
      <c r="AB28" s="20"/>
      <c r="AC28" s="20"/>
      <c r="AD28" s="20"/>
      <c r="AE28" s="20"/>
      <c r="AF28" s="21"/>
    </row>
    <row r="29" spans="1:32" ht="31.5">
      <c r="A29" s="45" t="s">
        <v>90</v>
      </c>
      <c r="B29" s="43"/>
      <c r="C29" s="41" t="s">
        <v>83</v>
      </c>
      <c r="D29" s="42" t="s">
        <v>70</v>
      </c>
      <c r="E29" s="100" t="s">
        <v>67</v>
      </c>
      <c r="F29" s="112">
        <v>0</v>
      </c>
      <c r="G29" s="28"/>
      <c r="H29" s="28"/>
      <c r="I29" s="28"/>
      <c r="J29" s="28"/>
      <c r="K29" s="28">
        <f>F29</f>
        <v>0</v>
      </c>
      <c r="L29" s="28"/>
      <c r="M29" s="60">
        <f>F29</f>
        <v>0</v>
      </c>
      <c r="N29" s="121"/>
      <c r="O29" s="19">
        <f>F29</f>
        <v>0</v>
      </c>
      <c r="P29" s="128"/>
      <c r="Q29" s="128">
        <f aca="true" t="shared" si="13" ref="Q29:R31">G29</f>
        <v>0</v>
      </c>
      <c r="R29" s="128">
        <f t="shared" si="13"/>
        <v>0</v>
      </c>
      <c r="S29" s="20"/>
      <c r="T29" s="128">
        <f aca="true" t="shared" si="14" ref="T29:W31">J29</f>
        <v>0</v>
      </c>
      <c r="U29" s="128">
        <f t="shared" si="14"/>
        <v>0</v>
      </c>
      <c r="V29" s="128">
        <f t="shared" si="14"/>
        <v>0</v>
      </c>
      <c r="W29" s="142">
        <f t="shared" si="14"/>
        <v>0</v>
      </c>
      <c r="X29" s="19">
        <f>F29</f>
        <v>0</v>
      </c>
      <c r="Y29" s="128"/>
      <c r="Z29" s="128">
        <f aca="true" t="shared" si="15" ref="Z29:AA31">G29</f>
        <v>0</v>
      </c>
      <c r="AA29" s="128">
        <f t="shared" si="15"/>
        <v>0</v>
      </c>
      <c r="AB29" s="20"/>
      <c r="AC29" s="128">
        <f aca="true" t="shared" si="16" ref="AC29:AF31">J29</f>
        <v>0</v>
      </c>
      <c r="AD29" s="128">
        <f t="shared" si="16"/>
        <v>0</v>
      </c>
      <c r="AE29" s="128">
        <f t="shared" si="16"/>
        <v>0</v>
      </c>
      <c r="AF29" s="135">
        <f t="shared" si="16"/>
        <v>0</v>
      </c>
    </row>
    <row r="30" spans="1:32" ht="31.5">
      <c r="A30" s="45" t="s">
        <v>91</v>
      </c>
      <c r="B30" s="43"/>
      <c r="C30" s="41" t="s">
        <v>84</v>
      </c>
      <c r="D30" s="42" t="s">
        <v>70</v>
      </c>
      <c r="E30" s="100" t="s">
        <v>67</v>
      </c>
      <c r="F30" s="112">
        <v>0</v>
      </c>
      <c r="G30" s="28"/>
      <c r="H30" s="28"/>
      <c r="I30" s="28"/>
      <c r="J30" s="28"/>
      <c r="K30" s="28">
        <f>F30</f>
        <v>0</v>
      </c>
      <c r="L30" s="28"/>
      <c r="M30" s="60">
        <f>F30</f>
        <v>0</v>
      </c>
      <c r="N30" s="121"/>
      <c r="O30" s="19">
        <f>F30</f>
        <v>0</v>
      </c>
      <c r="P30" s="128"/>
      <c r="Q30" s="128">
        <f t="shared" si="13"/>
        <v>0</v>
      </c>
      <c r="R30" s="128">
        <f t="shared" si="13"/>
        <v>0</v>
      </c>
      <c r="S30" s="20"/>
      <c r="T30" s="128">
        <f t="shared" si="14"/>
        <v>0</v>
      </c>
      <c r="U30" s="128">
        <f t="shared" si="14"/>
        <v>0</v>
      </c>
      <c r="V30" s="128">
        <f t="shared" si="14"/>
        <v>0</v>
      </c>
      <c r="W30" s="142">
        <f t="shared" si="14"/>
        <v>0</v>
      </c>
      <c r="X30" s="19">
        <f>F30</f>
        <v>0</v>
      </c>
      <c r="Y30" s="128"/>
      <c r="Z30" s="128">
        <f t="shared" si="15"/>
        <v>0</v>
      </c>
      <c r="AA30" s="128">
        <f t="shared" si="15"/>
        <v>0</v>
      </c>
      <c r="AB30" s="20"/>
      <c r="AC30" s="128">
        <f t="shared" si="16"/>
        <v>0</v>
      </c>
      <c r="AD30" s="128">
        <f t="shared" si="16"/>
        <v>0</v>
      </c>
      <c r="AE30" s="128">
        <f t="shared" si="16"/>
        <v>0</v>
      </c>
      <c r="AF30" s="135">
        <f t="shared" si="16"/>
        <v>0</v>
      </c>
    </row>
    <row r="31" spans="1:32" ht="31.5">
      <c r="A31" s="45" t="s">
        <v>92</v>
      </c>
      <c r="B31" s="43"/>
      <c r="C31" s="41" t="s">
        <v>85</v>
      </c>
      <c r="D31" s="42" t="s">
        <v>70</v>
      </c>
      <c r="E31" s="100" t="s">
        <v>67</v>
      </c>
      <c r="F31" s="112">
        <v>0</v>
      </c>
      <c r="G31" s="28"/>
      <c r="H31" s="28"/>
      <c r="I31" s="28"/>
      <c r="J31" s="28"/>
      <c r="K31" s="28">
        <f>F31</f>
        <v>0</v>
      </c>
      <c r="L31" s="28"/>
      <c r="M31" s="60">
        <f>F31</f>
        <v>0</v>
      </c>
      <c r="N31" s="121"/>
      <c r="O31" s="19">
        <f>F31</f>
        <v>0</v>
      </c>
      <c r="P31" s="128"/>
      <c r="Q31" s="128">
        <f t="shared" si="13"/>
        <v>0</v>
      </c>
      <c r="R31" s="128">
        <f t="shared" si="13"/>
        <v>0</v>
      </c>
      <c r="S31" s="20"/>
      <c r="T31" s="128">
        <f t="shared" si="14"/>
        <v>0</v>
      </c>
      <c r="U31" s="128">
        <f t="shared" si="14"/>
        <v>0</v>
      </c>
      <c r="V31" s="128">
        <f t="shared" si="14"/>
        <v>0</v>
      </c>
      <c r="W31" s="142">
        <f t="shared" si="14"/>
        <v>0</v>
      </c>
      <c r="X31" s="19">
        <f>F31</f>
        <v>0</v>
      </c>
      <c r="Y31" s="128"/>
      <c r="Z31" s="128">
        <f t="shared" si="15"/>
        <v>0</v>
      </c>
      <c r="AA31" s="128">
        <f t="shared" si="15"/>
        <v>0</v>
      </c>
      <c r="AB31" s="20"/>
      <c r="AC31" s="128">
        <f t="shared" si="16"/>
        <v>0</v>
      </c>
      <c r="AD31" s="128">
        <f t="shared" si="16"/>
        <v>0</v>
      </c>
      <c r="AE31" s="128">
        <f t="shared" si="16"/>
        <v>0</v>
      </c>
      <c r="AF31" s="135">
        <f t="shared" si="16"/>
        <v>0</v>
      </c>
    </row>
    <row r="32" spans="1:32" ht="31.5">
      <c r="A32" s="72" t="s">
        <v>42</v>
      </c>
      <c r="B32" s="73"/>
      <c r="C32" s="74" t="s">
        <v>77</v>
      </c>
      <c r="D32" s="75" t="s">
        <v>70</v>
      </c>
      <c r="E32" s="103" t="s">
        <v>67</v>
      </c>
      <c r="F32" s="113">
        <f>F34+F35+F36+F37+F38+F39+F40</f>
        <v>11359920</v>
      </c>
      <c r="G32" s="24">
        <f aca="true" t="shared" si="17" ref="G32:AF32">G34+G35+G36+G37+G38+G39+G40</f>
        <v>0</v>
      </c>
      <c r="H32" s="24">
        <f t="shared" si="17"/>
        <v>0</v>
      </c>
      <c r="I32" s="24">
        <f t="shared" si="17"/>
        <v>0</v>
      </c>
      <c r="J32" s="24">
        <f t="shared" si="17"/>
        <v>0</v>
      </c>
      <c r="K32" s="24">
        <f t="shared" si="17"/>
        <v>11359920</v>
      </c>
      <c r="L32" s="24">
        <f t="shared" si="17"/>
        <v>0</v>
      </c>
      <c r="M32" s="24">
        <f t="shared" si="17"/>
        <v>11359920</v>
      </c>
      <c r="N32" s="124">
        <f t="shared" si="17"/>
        <v>0</v>
      </c>
      <c r="O32" s="113">
        <f t="shared" si="17"/>
        <v>11359920</v>
      </c>
      <c r="P32" s="26">
        <f t="shared" si="17"/>
        <v>0</v>
      </c>
      <c r="Q32" s="26">
        <f t="shared" si="17"/>
        <v>0</v>
      </c>
      <c r="R32" s="26">
        <f t="shared" si="17"/>
        <v>0</v>
      </c>
      <c r="S32" s="26">
        <f t="shared" si="17"/>
        <v>0</v>
      </c>
      <c r="T32" s="26">
        <f t="shared" si="17"/>
        <v>11359920</v>
      </c>
      <c r="U32" s="26">
        <f t="shared" si="17"/>
        <v>0</v>
      </c>
      <c r="V32" s="26">
        <f t="shared" si="17"/>
        <v>11359920</v>
      </c>
      <c r="W32" s="125">
        <f t="shared" si="17"/>
        <v>0</v>
      </c>
      <c r="X32" s="113">
        <f t="shared" si="17"/>
        <v>11359920</v>
      </c>
      <c r="Y32" s="26">
        <f t="shared" si="17"/>
        <v>0</v>
      </c>
      <c r="Z32" s="26">
        <f t="shared" si="17"/>
        <v>0</v>
      </c>
      <c r="AA32" s="26">
        <f t="shared" si="17"/>
        <v>0</v>
      </c>
      <c r="AB32" s="26">
        <f t="shared" si="17"/>
        <v>0</v>
      </c>
      <c r="AC32" s="26">
        <f t="shared" si="17"/>
        <v>11359920</v>
      </c>
      <c r="AD32" s="26">
        <f t="shared" si="17"/>
        <v>0</v>
      </c>
      <c r="AE32" s="26">
        <f t="shared" si="17"/>
        <v>11359920</v>
      </c>
      <c r="AF32" s="83">
        <f t="shared" si="17"/>
        <v>0</v>
      </c>
    </row>
    <row r="33" spans="1:32" ht="20.25">
      <c r="A33" s="45" t="s">
        <v>31</v>
      </c>
      <c r="B33" s="43"/>
      <c r="C33" s="41"/>
      <c r="D33" s="42"/>
      <c r="E33" s="100"/>
      <c r="F33" s="112"/>
      <c r="G33" s="28"/>
      <c r="H33" s="28"/>
      <c r="I33" s="28"/>
      <c r="J33" s="28"/>
      <c r="K33" s="28"/>
      <c r="L33" s="28"/>
      <c r="M33" s="61">
        <f>K33</f>
        <v>0</v>
      </c>
      <c r="N33" s="121"/>
      <c r="O33" s="18"/>
      <c r="P33" s="20"/>
      <c r="Q33" s="20"/>
      <c r="R33" s="20"/>
      <c r="S33" s="20"/>
      <c r="T33" s="20"/>
      <c r="U33" s="20"/>
      <c r="V33" s="20"/>
      <c r="W33" s="141"/>
      <c r="X33" s="18"/>
      <c r="Y33" s="20"/>
      <c r="Z33" s="20"/>
      <c r="AA33" s="20"/>
      <c r="AB33" s="20"/>
      <c r="AC33" s="20"/>
      <c r="AD33" s="20"/>
      <c r="AE33" s="20"/>
      <c r="AF33" s="21"/>
    </row>
    <row r="34" spans="1:32" ht="31.5">
      <c r="A34" s="45" t="s">
        <v>98</v>
      </c>
      <c r="B34" s="43"/>
      <c r="C34" s="41" t="s">
        <v>81</v>
      </c>
      <c r="D34" s="42" t="s">
        <v>70</v>
      </c>
      <c r="E34" s="100" t="s">
        <v>67</v>
      </c>
      <c r="F34" s="112">
        <v>0</v>
      </c>
      <c r="G34" s="28"/>
      <c r="H34" s="28"/>
      <c r="I34" s="28"/>
      <c r="J34" s="28"/>
      <c r="K34" s="28">
        <f aca="true" t="shared" si="18" ref="K34:K40">F34</f>
        <v>0</v>
      </c>
      <c r="L34" s="28"/>
      <c r="M34" s="60">
        <f aca="true" t="shared" si="19" ref="M34:M40">F34</f>
        <v>0</v>
      </c>
      <c r="N34" s="121"/>
      <c r="O34" s="19">
        <f aca="true" t="shared" si="20" ref="O34:O40">F34</f>
        <v>0</v>
      </c>
      <c r="P34" s="128"/>
      <c r="Q34" s="128">
        <f aca="true" t="shared" si="21" ref="Q34:Q40">G34</f>
        <v>0</v>
      </c>
      <c r="R34" s="128">
        <f aca="true" t="shared" si="22" ref="R34:R40">H34</f>
        <v>0</v>
      </c>
      <c r="S34" s="20"/>
      <c r="T34" s="128">
        <f aca="true" t="shared" si="23" ref="T34:T40">J34</f>
        <v>0</v>
      </c>
      <c r="U34" s="128">
        <f aca="true" t="shared" si="24" ref="U34:U40">K34</f>
        <v>0</v>
      </c>
      <c r="V34" s="128">
        <f aca="true" t="shared" si="25" ref="V34:V40">L34</f>
        <v>0</v>
      </c>
      <c r="W34" s="142">
        <f aca="true" t="shared" si="26" ref="W34:W40">M34</f>
        <v>0</v>
      </c>
      <c r="X34" s="19">
        <f aca="true" t="shared" si="27" ref="X34:X40">F34</f>
        <v>0</v>
      </c>
      <c r="Y34" s="128"/>
      <c r="Z34" s="128">
        <f aca="true" t="shared" si="28" ref="Z34:Z40">G34</f>
        <v>0</v>
      </c>
      <c r="AA34" s="128">
        <f aca="true" t="shared" si="29" ref="AA34:AA40">H34</f>
        <v>0</v>
      </c>
      <c r="AB34" s="20"/>
      <c r="AC34" s="128">
        <f aca="true" t="shared" si="30" ref="AC34:AC40">J34</f>
        <v>0</v>
      </c>
      <c r="AD34" s="128">
        <f aca="true" t="shared" si="31" ref="AD34:AD40">K34</f>
        <v>0</v>
      </c>
      <c r="AE34" s="128">
        <f aca="true" t="shared" si="32" ref="AE34:AE40">L34</f>
        <v>0</v>
      </c>
      <c r="AF34" s="135">
        <f aca="true" t="shared" si="33" ref="AF34:AF40">M34</f>
        <v>0</v>
      </c>
    </row>
    <row r="35" spans="1:32" ht="31.5">
      <c r="A35" s="45" t="s">
        <v>97</v>
      </c>
      <c r="B35" s="43"/>
      <c r="C35" s="41" t="s">
        <v>101</v>
      </c>
      <c r="D35" s="42" t="s">
        <v>70</v>
      </c>
      <c r="E35" s="100" t="s">
        <v>67</v>
      </c>
      <c r="F35" s="112">
        <v>0</v>
      </c>
      <c r="G35" s="28"/>
      <c r="H35" s="28"/>
      <c r="I35" s="28"/>
      <c r="J35" s="28"/>
      <c r="K35" s="28">
        <f t="shared" si="18"/>
        <v>0</v>
      </c>
      <c r="L35" s="28"/>
      <c r="M35" s="60">
        <f t="shared" si="19"/>
        <v>0</v>
      </c>
      <c r="N35" s="121"/>
      <c r="O35" s="19">
        <f t="shared" si="20"/>
        <v>0</v>
      </c>
      <c r="P35" s="128"/>
      <c r="Q35" s="128">
        <f t="shared" si="21"/>
        <v>0</v>
      </c>
      <c r="R35" s="128">
        <f t="shared" si="22"/>
        <v>0</v>
      </c>
      <c r="S35" s="20"/>
      <c r="T35" s="128">
        <f t="shared" si="23"/>
        <v>0</v>
      </c>
      <c r="U35" s="128">
        <f t="shared" si="24"/>
        <v>0</v>
      </c>
      <c r="V35" s="128">
        <f t="shared" si="25"/>
        <v>0</v>
      </c>
      <c r="W35" s="142">
        <f t="shared" si="26"/>
        <v>0</v>
      </c>
      <c r="X35" s="19">
        <f t="shared" si="27"/>
        <v>0</v>
      </c>
      <c r="Y35" s="128"/>
      <c r="Z35" s="128">
        <f t="shared" si="28"/>
        <v>0</v>
      </c>
      <c r="AA35" s="128">
        <f t="shared" si="29"/>
        <v>0</v>
      </c>
      <c r="AB35" s="20"/>
      <c r="AC35" s="128">
        <f t="shared" si="30"/>
        <v>0</v>
      </c>
      <c r="AD35" s="128">
        <f t="shared" si="31"/>
        <v>0</v>
      </c>
      <c r="AE35" s="128">
        <f t="shared" si="32"/>
        <v>0</v>
      </c>
      <c r="AF35" s="135">
        <f t="shared" si="33"/>
        <v>0</v>
      </c>
    </row>
    <row r="36" spans="1:32" ht="31.5">
      <c r="A36" s="45" t="s">
        <v>43</v>
      </c>
      <c r="B36" s="43"/>
      <c r="C36" s="41" t="s">
        <v>78</v>
      </c>
      <c r="D36" s="42" t="s">
        <v>70</v>
      </c>
      <c r="E36" s="100" t="s">
        <v>67</v>
      </c>
      <c r="F36" s="112">
        <v>926200</v>
      </c>
      <c r="G36" s="28"/>
      <c r="H36" s="28"/>
      <c r="I36" s="28"/>
      <c r="J36" s="28"/>
      <c r="K36" s="28">
        <f t="shared" si="18"/>
        <v>926200</v>
      </c>
      <c r="L36" s="28"/>
      <c r="M36" s="60">
        <f t="shared" si="19"/>
        <v>926200</v>
      </c>
      <c r="N36" s="121"/>
      <c r="O36" s="19">
        <f t="shared" si="20"/>
        <v>926200</v>
      </c>
      <c r="P36" s="128"/>
      <c r="Q36" s="128">
        <f t="shared" si="21"/>
        <v>0</v>
      </c>
      <c r="R36" s="128">
        <f t="shared" si="22"/>
        <v>0</v>
      </c>
      <c r="S36" s="20"/>
      <c r="T36" s="128">
        <f>O36</f>
        <v>926200</v>
      </c>
      <c r="U36" s="128"/>
      <c r="V36" s="128">
        <v>926200</v>
      </c>
      <c r="W36" s="142"/>
      <c r="X36" s="19">
        <f t="shared" si="27"/>
        <v>926200</v>
      </c>
      <c r="Y36" s="128"/>
      <c r="Z36" s="128">
        <f t="shared" si="28"/>
        <v>0</v>
      </c>
      <c r="AA36" s="128">
        <f t="shared" si="29"/>
        <v>0</v>
      </c>
      <c r="AB36" s="20"/>
      <c r="AC36" s="128">
        <f>X36</f>
        <v>926200</v>
      </c>
      <c r="AD36" s="128"/>
      <c r="AE36" s="128">
        <f>X36</f>
        <v>926200</v>
      </c>
      <c r="AF36" s="135"/>
    </row>
    <row r="37" spans="1:32" ht="31.5">
      <c r="A37" s="45" t="s">
        <v>104</v>
      </c>
      <c r="B37" s="43"/>
      <c r="C37" s="41" t="s">
        <v>102</v>
      </c>
      <c r="D37" s="42" t="s">
        <v>70</v>
      </c>
      <c r="E37" s="100" t="s">
        <v>67</v>
      </c>
      <c r="F37" s="112">
        <v>0</v>
      </c>
      <c r="G37" s="28"/>
      <c r="H37" s="28"/>
      <c r="I37" s="28"/>
      <c r="J37" s="28"/>
      <c r="K37" s="28">
        <f t="shared" si="18"/>
        <v>0</v>
      </c>
      <c r="L37" s="28"/>
      <c r="M37" s="60">
        <f t="shared" si="19"/>
        <v>0</v>
      </c>
      <c r="N37" s="121"/>
      <c r="O37" s="19">
        <f t="shared" si="20"/>
        <v>0</v>
      </c>
      <c r="P37" s="128"/>
      <c r="Q37" s="128">
        <f t="shared" si="21"/>
        <v>0</v>
      </c>
      <c r="R37" s="128">
        <f t="shared" si="22"/>
        <v>0</v>
      </c>
      <c r="S37" s="20"/>
      <c r="T37" s="128">
        <f>O37</f>
        <v>0</v>
      </c>
      <c r="U37" s="128"/>
      <c r="V37" s="128">
        <f t="shared" si="25"/>
        <v>0</v>
      </c>
      <c r="W37" s="142"/>
      <c r="X37" s="19">
        <f t="shared" si="27"/>
        <v>0</v>
      </c>
      <c r="Y37" s="128"/>
      <c r="Z37" s="128">
        <f t="shared" si="28"/>
        <v>0</v>
      </c>
      <c r="AA37" s="128">
        <f t="shared" si="29"/>
        <v>0</v>
      </c>
      <c r="AB37" s="20"/>
      <c r="AC37" s="128">
        <f>X37</f>
        <v>0</v>
      </c>
      <c r="AD37" s="128"/>
      <c r="AE37" s="128">
        <f>X37</f>
        <v>0</v>
      </c>
      <c r="AF37" s="135"/>
    </row>
    <row r="38" spans="1:32" ht="31.5">
      <c r="A38" s="45" t="s">
        <v>45</v>
      </c>
      <c r="B38" s="43"/>
      <c r="C38" s="41" t="s">
        <v>80</v>
      </c>
      <c r="D38" s="42" t="s">
        <v>70</v>
      </c>
      <c r="E38" s="100" t="s">
        <v>67</v>
      </c>
      <c r="F38" s="112">
        <v>1453720</v>
      </c>
      <c r="G38" s="28"/>
      <c r="H38" s="28"/>
      <c r="I38" s="28"/>
      <c r="J38" s="28"/>
      <c r="K38" s="28">
        <f t="shared" si="18"/>
        <v>1453720</v>
      </c>
      <c r="L38" s="28"/>
      <c r="M38" s="60">
        <f t="shared" si="19"/>
        <v>1453720</v>
      </c>
      <c r="N38" s="121"/>
      <c r="O38" s="19">
        <f t="shared" si="20"/>
        <v>1453720</v>
      </c>
      <c r="P38" s="128"/>
      <c r="Q38" s="128">
        <f t="shared" si="21"/>
        <v>0</v>
      </c>
      <c r="R38" s="128">
        <f t="shared" si="22"/>
        <v>0</v>
      </c>
      <c r="S38" s="20"/>
      <c r="T38" s="128">
        <f>O38</f>
        <v>1453720</v>
      </c>
      <c r="U38" s="128"/>
      <c r="V38" s="128">
        <v>1453720</v>
      </c>
      <c r="W38" s="142"/>
      <c r="X38" s="19">
        <f t="shared" si="27"/>
        <v>1453720</v>
      </c>
      <c r="Y38" s="128"/>
      <c r="Z38" s="128">
        <f t="shared" si="28"/>
        <v>0</v>
      </c>
      <c r="AA38" s="128">
        <f t="shared" si="29"/>
        <v>0</v>
      </c>
      <c r="AB38" s="20"/>
      <c r="AC38" s="128">
        <f>X38</f>
        <v>1453720</v>
      </c>
      <c r="AD38" s="128"/>
      <c r="AE38" s="128">
        <f>X38</f>
        <v>1453720</v>
      </c>
      <c r="AF38" s="135"/>
    </row>
    <row r="39" spans="1:32" ht="31.5">
      <c r="A39" s="45" t="s">
        <v>44</v>
      </c>
      <c r="B39" s="43"/>
      <c r="C39" s="41" t="s">
        <v>79</v>
      </c>
      <c r="D39" s="42" t="s">
        <v>70</v>
      </c>
      <c r="E39" s="100" t="s">
        <v>67</v>
      </c>
      <c r="F39" s="112">
        <v>8980000</v>
      </c>
      <c r="G39" s="28"/>
      <c r="H39" s="28"/>
      <c r="I39" s="28"/>
      <c r="J39" s="28"/>
      <c r="K39" s="28">
        <f t="shared" si="18"/>
        <v>8980000</v>
      </c>
      <c r="L39" s="28"/>
      <c r="M39" s="60">
        <f t="shared" si="19"/>
        <v>8980000</v>
      </c>
      <c r="N39" s="121"/>
      <c r="O39" s="19">
        <f t="shared" si="20"/>
        <v>8980000</v>
      </c>
      <c r="P39" s="128"/>
      <c r="Q39" s="128">
        <f t="shared" si="21"/>
        <v>0</v>
      </c>
      <c r="R39" s="128">
        <f t="shared" si="22"/>
        <v>0</v>
      </c>
      <c r="S39" s="20"/>
      <c r="T39" s="128">
        <f>O39</f>
        <v>8980000</v>
      </c>
      <c r="U39" s="128"/>
      <c r="V39" s="128">
        <v>8980000</v>
      </c>
      <c r="W39" s="142"/>
      <c r="X39" s="19">
        <f t="shared" si="27"/>
        <v>8980000</v>
      </c>
      <c r="Y39" s="128"/>
      <c r="Z39" s="128">
        <f t="shared" si="28"/>
        <v>0</v>
      </c>
      <c r="AA39" s="128">
        <f t="shared" si="29"/>
        <v>0</v>
      </c>
      <c r="AB39" s="20"/>
      <c r="AC39" s="128">
        <f>X39</f>
        <v>8980000</v>
      </c>
      <c r="AD39" s="128"/>
      <c r="AE39" s="128">
        <f>X39</f>
        <v>8980000</v>
      </c>
      <c r="AF39" s="135"/>
    </row>
    <row r="40" spans="1:32" ht="31.5">
      <c r="A40" s="72" t="s">
        <v>96</v>
      </c>
      <c r="B40" s="73"/>
      <c r="C40" s="74" t="s">
        <v>88</v>
      </c>
      <c r="D40" s="75" t="s">
        <v>70</v>
      </c>
      <c r="E40" s="103" t="s">
        <v>67</v>
      </c>
      <c r="F40" s="114"/>
      <c r="G40" s="26"/>
      <c r="H40" s="26"/>
      <c r="I40" s="26"/>
      <c r="J40" s="26"/>
      <c r="K40" s="26">
        <f t="shared" si="18"/>
        <v>0</v>
      </c>
      <c r="L40" s="26"/>
      <c r="M40" s="24">
        <f t="shared" si="19"/>
        <v>0</v>
      </c>
      <c r="N40" s="125"/>
      <c r="O40" s="84">
        <f t="shared" si="20"/>
        <v>0</v>
      </c>
      <c r="P40" s="130"/>
      <c r="Q40" s="130">
        <f t="shared" si="21"/>
        <v>0</v>
      </c>
      <c r="R40" s="130">
        <f t="shared" si="22"/>
        <v>0</v>
      </c>
      <c r="S40" s="85"/>
      <c r="T40" s="130">
        <f t="shared" si="23"/>
        <v>0</v>
      </c>
      <c r="U40" s="130">
        <f t="shared" si="24"/>
        <v>0</v>
      </c>
      <c r="V40" s="130">
        <f t="shared" si="25"/>
        <v>0</v>
      </c>
      <c r="W40" s="144">
        <f t="shared" si="26"/>
        <v>0</v>
      </c>
      <c r="X40" s="84">
        <f t="shared" si="27"/>
        <v>0</v>
      </c>
      <c r="Y40" s="130"/>
      <c r="Z40" s="130">
        <f t="shared" si="28"/>
        <v>0</v>
      </c>
      <c r="AA40" s="130">
        <f t="shared" si="29"/>
        <v>0</v>
      </c>
      <c r="AB40" s="85"/>
      <c r="AC40" s="130">
        <f t="shared" si="30"/>
        <v>0</v>
      </c>
      <c r="AD40" s="130">
        <f t="shared" si="31"/>
        <v>0</v>
      </c>
      <c r="AE40" s="130">
        <f t="shared" si="32"/>
        <v>0</v>
      </c>
      <c r="AF40" s="137">
        <f t="shared" si="33"/>
        <v>0</v>
      </c>
    </row>
    <row r="41" spans="1:32" ht="31.5">
      <c r="A41" s="72" t="s">
        <v>93</v>
      </c>
      <c r="B41" s="73"/>
      <c r="C41" s="74" t="s">
        <v>86</v>
      </c>
      <c r="D41" s="75" t="s">
        <v>70</v>
      </c>
      <c r="E41" s="103" t="s">
        <v>67</v>
      </c>
      <c r="F41" s="113">
        <f aca="true" t="shared" si="34" ref="F41:AF41">F43+F44</f>
        <v>10598170</v>
      </c>
      <c r="G41" s="24">
        <f t="shared" si="34"/>
        <v>0</v>
      </c>
      <c r="H41" s="24">
        <f t="shared" si="34"/>
        <v>0</v>
      </c>
      <c r="I41" s="24">
        <f t="shared" si="34"/>
        <v>0</v>
      </c>
      <c r="J41" s="24">
        <f t="shared" si="34"/>
        <v>0</v>
      </c>
      <c r="K41" s="24">
        <f t="shared" si="34"/>
        <v>10598170</v>
      </c>
      <c r="L41" s="24">
        <f t="shared" si="34"/>
        <v>0</v>
      </c>
      <c r="M41" s="24">
        <f t="shared" si="34"/>
        <v>10598170</v>
      </c>
      <c r="N41" s="124">
        <f t="shared" si="34"/>
        <v>0</v>
      </c>
      <c r="O41" s="113">
        <f t="shared" si="34"/>
        <v>10598170</v>
      </c>
      <c r="P41" s="26">
        <f t="shared" si="34"/>
        <v>0</v>
      </c>
      <c r="Q41" s="26">
        <f t="shared" si="34"/>
        <v>0</v>
      </c>
      <c r="R41" s="26">
        <f t="shared" si="34"/>
        <v>0</v>
      </c>
      <c r="S41" s="26">
        <f t="shared" si="34"/>
        <v>0</v>
      </c>
      <c r="T41" s="26">
        <f t="shared" si="34"/>
        <v>10598170</v>
      </c>
      <c r="U41" s="26">
        <f t="shared" si="34"/>
        <v>0</v>
      </c>
      <c r="V41" s="26">
        <f t="shared" si="34"/>
        <v>10598170</v>
      </c>
      <c r="W41" s="125">
        <f t="shared" si="34"/>
        <v>500000</v>
      </c>
      <c r="X41" s="113">
        <f t="shared" si="34"/>
        <v>10598170</v>
      </c>
      <c r="Y41" s="26">
        <f t="shared" si="34"/>
        <v>0</v>
      </c>
      <c r="Z41" s="26">
        <f t="shared" si="34"/>
        <v>0</v>
      </c>
      <c r="AA41" s="26">
        <f t="shared" si="34"/>
        <v>0</v>
      </c>
      <c r="AB41" s="26">
        <f t="shared" si="34"/>
        <v>0</v>
      </c>
      <c r="AC41" s="26">
        <f t="shared" si="34"/>
        <v>10598170</v>
      </c>
      <c r="AD41" s="26">
        <f t="shared" si="34"/>
        <v>0</v>
      </c>
      <c r="AE41" s="26">
        <f t="shared" si="34"/>
        <v>10098170</v>
      </c>
      <c r="AF41" s="83">
        <f t="shared" si="34"/>
        <v>500000</v>
      </c>
    </row>
    <row r="42" spans="1:32" ht="20.25">
      <c r="A42" s="45" t="s">
        <v>31</v>
      </c>
      <c r="B42" s="43"/>
      <c r="C42" s="41"/>
      <c r="D42" s="42"/>
      <c r="E42" s="100"/>
      <c r="F42" s="112"/>
      <c r="G42" s="28"/>
      <c r="H42" s="28"/>
      <c r="I42" s="28"/>
      <c r="J42" s="28"/>
      <c r="K42" s="28"/>
      <c r="L42" s="28"/>
      <c r="M42" s="61">
        <f>K42</f>
        <v>0</v>
      </c>
      <c r="N42" s="121"/>
      <c r="O42" s="18"/>
      <c r="P42" s="20"/>
      <c r="Q42" s="20"/>
      <c r="R42" s="20"/>
      <c r="S42" s="20"/>
      <c r="T42" s="20"/>
      <c r="U42" s="20"/>
      <c r="V42" s="20"/>
      <c r="W42" s="141"/>
      <c r="X42" s="18"/>
      <c r="Y42" s="20"/>
      <c r="Z42" s="20"/>
      <c r="AA42" s="20"/>
      <c r="AB42" s="20"/>
      <c r="AC42" s="20"/>
      <c r="AD42" s="20"/>
      <c r="AE42" s="20"/>
      <c r="AF42" s="21"/>
    </row>
    <row r="43" spans="1:32" ht="31.5">
      <c r="A43" s="45" t="s">
        <v>95</v>
      </c>
      <c r="B43" s="43"/>
      <c r="C43" s="41" t="s">
        <v>103</v>
      </c>
      <c r="D43" s="42" t="s">
        <v>70</v>
      </c>
      <c r="E43" s="100" t="s">
        <v>67</v>
      </c>
      <c r="F43" s="112">
        <v>500000</v>
      </c>
      <c r="G43" s="28"/>
      <c r="H43" s="28"/>
      <c r="I43" s="28"/>
      <c r="J43" s="28"/>
      <c r="K43" s="28">
        <f>F43</f>
        <v>500000</v>
      </c>
      <c r="L43" s="28"/>
      <c r="M43" s="60">
        <f>F43</f>
        <v>500000</v>
      </c>
      <c r="N43" s="121"/>
      <c r="O43" s="19">
        <f>F43</f>
        <v>500000</v>
      </c>
      <c r="P43" s="128"/>
      <c r="Q43" s="128">
        <f>G43</f>
        <v>0</v>
      </c>
      <c r="R43" s="128">
        <f>H43</f>
        <v>0</v>
      </c>
      <c r="S43" s="20"/>
      <c r="T43" s="128">
        <v>500000</v>
      </c>
      <c r="U43" s="128"/>
      <c r="V43" s="128">
        <f>L43</f>
        <v>0</v>
      </c>
      <c r="W43" s="142">
        <f>M43</f>
        <v>500000</v>
      </c>
      <c r="X43" s="19">
        <f>F43</f>
        <v>500000</v>
      </c>
      <c r="Y43" s="128"/>
      <c r="Z43" s="128">
        <f>G43</f>
        <v>0</v>
      </c>
      <c r="AA43" s="128">
        <f>H43</f>
        <v>0</v>
      </c>
      <c r="AB43" s="20"/>
      <c r="AC43" s="128">
        <v>500000</v>
      </c>
      <c r="AD43" s="128"/>
      <c r="AE43" s="128">
        <f>L43</f>
        <v>0</v>
      </c>
      <c r="AF43" s="135">
        <f>M43</f>
        <v>500000</v>
      </c>
    </row>
    <row r="44" spans="1:32" ht="31.5">
      <c r="A44" s="45" t="s">
        <v>94</v>
      </c>
      <c r="B44" s="43"/>
      <c r="C44" s="41" t="s">
        <v>87</v>
      </c>
      <c r="D44" s="42" t="s">
        <v>70</v>
      </c>
      <c r="E44" s="100" t="s">
        <v>67</v>
      </c>
      <c r="F44" s="112">
        <f>8081170+2517000-500000</f>
        <v>10098170</v>
      </c>
      <c r="G44" s="28"/>
      <c r="H44" s="28"/>
      <c r="I44" s="28"/>
      <c r="J44" s="28"/>
      <c r="K44" s="28">
        <f>F44</f>
        <v>10098170</v>
      </c>
      <c r="L44" s="28"/>
      <c r="M44" s="60">
        <f>F44</f>
        <v>10098170</v>
      </c>
      <c r="N44" s="121"/>
      <c r="O44" s="19">
        <f>F44</f>
        <v>10098170</v>
      </c>
      <c r="P44" s="128"/>
      <c r="Q44" s="128">
        <f>G44</f>
        <v>0</v>
      </c>
      <c r="R44" s="128">
        <f>H44</f>
        <v>0</v>
      </c>
      <c r="S44" s="20"/>
      <c r="T44" s="128">
        <f>O44</f>
        <v>10098170</v>
      </c>
      <c r="U44" s="128"/>
      <c r="V44" s="128">
        <v>10598170</v>
      </c>
      <c r="W44" s="142"/>
      <c r="X44" s="19">
        <f>F44</f>
        <v>10098170</v>
      </c>
      <c r="Y44" s="128"/>
      <c r="Z44" s="128">
        <f>G44</f>
        <v>0</v>
      </c>
      <c r="AA44" s="128">
        <f>H44</f>
        <v>0</v>
      </c>
      <c r="AB44" s="20"/>
      <c r="AC44" s="128">
        <f>X44</f>
        <v>10098170</v>
      </c>
      <c r="AD44" s="128"/>
      <c r="AE44" s="128">
        <f>X44</f>
        <v>10098170</v>
      </c>
      <c r="AF44" s="135"/>
    </row>
    <row r="45" spans="1:32" ht="20.25">
      <c r="A45" s="76" t="s">
        <v>105</v>
      </c>
      <c r="B45" s="77"/>
      <c r="C45" s="78"/>
      <c r="D45" s="79"/>
      <c r="E45" s="104"/>
      <c r="F45" s="113">
        <f>F34++F35+F36+F37+F38+F39+F43+F44</f>
        <v>21958090</v>
      </c>
      <c r="G45" s="24">
        <f>G34++G35+G36+G37+G38+G39+G43+G44</f>
        <v>0</v>
      </c>
      <c r="H45" s="24">
        <f>H34++H35+H36+H37+H38+H39+H43+H44</f>
        <v>0</v>
      </c>
      <c r="I45" s="24">
        <f>I34++I35+I36+I37+I38+I39+I43+I44</f>
        <v>0</v>
      </c>
      <c r="J45" s="24">
        <f>J34++J35+J36+J37+J38+J39+J43+J44</f>
        <v>0</v>
      </c>
      <c r="K45" s="24">
        <f aca="true" t="shared" si="35" ref="K45:R45">K34++K35+K36+K37+K38+K39+K43+K44</f>
        <v>21958090</v>
      </c>
      <c r="L45" s="24">
        <f t="shared" si="35"/>
        <v>0</v>
      </c>
      <c r="M45" s="24">
        <f t="shared" si="35"/>
        <v>21958090</v>
      </c>
      <c r="N45" s="124">
        <f t="shared" si="35"/>
        <v>0</v>
      </c>
      <c r="O45" s="113">
        <f t="shared" si="35"/>
        <v>21958090</v>
      </c>
      <c r="P45" s="26">
        <f t="shared" si="35"/>
        <v>0</v>
      </c>
      <c r="Q45" s="26">
        <f t="shared" si="35"/>
        <v>0</v>
      </c>
      <c r="R45" s="26">
        <f t="shared" si="35"/>
        <v>0</v>
      </c>
      <c r="S45" s="85"/>
      <c r="T45" s="26">
        <f aca="true" t="shared" si="36" ref="T45:AB45">T34++T35+T36+T37+T38+T39+T43+T44</f>
        <v>21958090</v>
      </c>
      <c r="U45" s="26">
        <f t="shared" si="36"/>
        <v>0</v>
      </c>
      <c r="V45" s="26">
        <f t="shared" si="36"/>
        <v>21958090</v>
      </c>
      <c r="W45" s="125">
        <f t="shared" si="36"/>
        <v>500000</v>
      </c>
      <c r="X45" s="113">
        <f t="shared" si="36"/>
        <v>21958090</v>
      </c>
      <c r="Y45" s="26">
        <f t="shared" si="36"/>
        <v>0</v>
      </c>
      <c r="Z45" s="26">
        <f t="shared" si="36"/>
        <v>0</v>
      </c>
      <c r="AA45" s="26">
        <f t="shared" si="36"/>
        <v>0</v>
      </c>
      <c r="AB45" s="26">
        <f t="shared" si="36"/>
        <v>0</v>
      </c>
      <c r="AC45" s="26">
        <f>AC34++AC35+AC36+AC37+AC38+AC39+AC43+AC44</f>
        <v>21958090</v>
      </c>
      <c r="AD45" s="26">
        <f>AD34++AD35+AD36+AD37+AD38+AD39+AD43+AD44</f>
        <v>0</v>
      </c>
      <c r="AE45" s="26">
        <f>AE34++AE35+AE36+AE37+AE38+AE39+AE43+AE44</f>
        <v>21458090</v>
      </c>
      <c r="AF45" s="83">
        <f>AF34++AF35+AF36+AF37+AF38+AF39+AF43+AF44</f>
        <v>500000</v>
      </c>
    </row>
    <row r="46" spans="1:32" s="11" customFormat="1" ht="57.75" customHeight="1">
      <c r="A46" s="80" t="s">
        <v>36</v>
      </c>
      <c r="B46" s="81"/>
      <c r="C46" s="64" t="s">
        <v>65</v>
      </c>
      <c r="D46" s="65" t="s">
        <v>75</v>
      </c>
      <c r="E46" s="101" t="s">
        <v>76</v>
      </c>
      <c r="F46" s="109">
        <f>F48+F53+F62+F63</f>
        <v>34464410</v>
      </c>
      <c r="G46" s="25">
        <f aca="true" t="shared" si="37" ref="G46:AF46">G48+G53+G62+G63</f>
        <v>34464410</v>
      </c>
      <c r="H46" s="25">
        <f t="shared" si="37"/>
        <v>0</v>
      </c>
      <c r="I46" s="25">
        <f t="shared" si="37"/>
        <v>0</v>
      </c>
      <c r="J46" s="25">
        <f t="shared" si="37"/>
        <v>0</v>
      </c>
      <c r="K46" s="25">
        <f t="shared" si="37"/>
        <v>0</v>
      </c>
      <c r="L46" s="25">
        <f t="shared" si="37"/>
        <v>0</v>
      </c>
      <c r="M46" s="25">
        <f t="shared" si="37"/>
        <v>34464410</v>
      </c>
      <c r="N46" s="126">
        <f t="shared" si="37"/>
        <v>0</v>
      </c>
      <c r="O46" s="109">
        <f t="shared" si="37"/>
        <v>34464410</v>
      </c>
      <c r="P46" s="25">
        <f t="shared" si="37"/>
        <v>34464410</v>
      </c>
      <c r="Q46" s="25">
        <f t="shared" si="37"/>
        <v>0</v>
      </c>
      <c r="R46" s="25">
        <f t="shared" si="37"/>
        <v>0</v>
      </c>
      <c r="S46" s="25">
        <f t="shared" si="37"/>
        <v>0</v>
      </c>
      <c r="T46" s="25">
        <f t="shared" si="37"/>
        <v>0</v>
      </c>
      <c r="U46" s="25">
        <f t="shared" si="37"/>
        <v>0</v>
      </c>
      <c r="V46" s="25">
        <f t="shared" si="37"/>
        <v>34464410</v>
      </c>
      <c r="W46" s="126">
        <f t="shared" si="37"/>
        <v>0</v>
      </c>
      <c r="X46" s="109">
        <f t="shared" si="37"/>
        <v>34464410</v>
      </c>
      <c r="Y46" s="25">
        <f t="shared" si="37"/>
        <v>34464410</v>
      </c>
      <c r="Z46" s="25">
        <f t="shared" si="37"/>
        <v>0</v>
      </c>
      <c r="AA46" s="25">
        <f t="shared" si="37"/>
        <v>0</v>
      </c>
      <c r="AB46" s="25">
        <f t="shared" si="37"/>
        <v>0</v>
      </c>
      <c r="AC46" s="25">
        <f t="shared" si="37"/>
        <v>0</v>
      </c>
      <c r="AD46" s="25">
        <f t="shared" si="37"/>
        <v>0</v>
      </c>
      <c r="AE46" s="25">
        <f t="shared" si="37"/>
        <v>34464410</v>
      </c>
      <c r="AF46" s="115">
        <f t="shared" si="37"/>
        <v>0</v>
      </c>
    </row>
    <row r="47" spans="1:32" ht="21">
      <c r="A47" s="45" t="s">
        <v>31</v>
      </c>
      <c r="B47" s="38"/>
      <c r="C47" s="41"/>
      <c r="D47" s="42"/>
      <c r="E47" s="100"/>
      <c r="F47" s="116"/>
      <c r="G47" s="28"/>
      <c r="H47" s="28"/>
      <c r="I47" s="28"/>
      <c r="J47" s="28"/>
      <c r="K47" s="28"/>
      <c r="L47" s="28"/>
      <c r="M47" s="28"/>
      <c r="N47" s="121"/>
      <c r="O47" s="54"/>
      <c r="P47" s="55"/>
      <c r="Q47" s="55"/>
      <c r="R47" s="55"/>
      <c r="S47" s="55"/>
      <c r="T47" s="55"/>
      <c r="U47" s="55"/>
      <c r="V47" s="55"/>
      <c r="W47" s="145"/>
      <c r="X47" s="54"/>
      <c r="Y47" s="55"/>
      <c r="Z47" s="55"/>
      <c r="AA47" s="55"/>
      <c r="AB47" s="55"/>
      <c r="AC47" s="55"/>
      <c r="AD47" s="55"/>
      <c r="AE47" s="55"/>
      <c r="AF47" s="56"/>
    </row>
    <row r="48" spans="1:32" ht="40.5">
      <c r="A48" s="72" t="s">
        <v>46</v>
      </c>
      <c r="B48" s="73"/>
      <c r="C48" s="74" t="s">
        <v>82</v>
      </c>
      <c r="D48" s="75" t="s">
        <v>75</v>
      </c>
      <c r="E48" s="103" t="s">
        <v>76</v>
      </c>
      <c r="F48" s="113">
        <f>F50+F51+F52</f>
        <v>26465750</v>
      </c>
      <c r="G48" s="26">
        <f>G50+G51+G52</f>
        <v>26465750</v>
      </c>
      <c r="H48" s="26">
        <f>H50+H51+H52</f>
        <v>0</v>
      </c>
      <c r="I48" s="26">
        <f>I50+I51+I52</f>
        <v>0</v>
      </c>
      <c r="J48" s="26">
        <f aca="true" t="shared" si="38" ref="J48:R48">J50+J51+J52</f>
        <v>0</v>
      </c>
      <c r="K48" s="26">
        <f t="shared" si="38"/>
        <v>0</v>
      </c>
      <c r="L48" s="26">
        <f t="shared" si="38"/>
        <v>0</v>
      </c>
      <c r="M48" s="26">
        <f t="shared" si="38"/>
        <v>26465750</v>
      </c>
      <c r="N48" s="125">
        <f t="shared" si="38"/>
        <v>0</v>
      </c>
      <c r="O48" s="113">
        <f t="shared" si="38"/>
        <v>26465750</v>
      </c>
      <c r="P48" s="26">
        <f t="shared" si="38"/>
        <v>26465750</v>
      </c>
      <c r="Q48" s="26">
        <f t="shared" si="38"/>
        <v>0</v>
      </c>
      <c r="R48" s="26">
        <f t="shared" si="38"/>
        <v>0</v>
      </c>
      <c r="S48" s="86"/>
      <c r="T48" s="26">
        <f aca="true" t="shared" si="39" ref="T48:AA48">T50+T51+T52</f>
        <v>0</v>
      </c>
      <c r="U48" s="26">
        <f t="shared" si="39"/>
        <v>0</v>
      </c>
      <c r="V48" s="26">
        <f t="shared" si="39"/>
        <v>26465750</v>
      </c>
      <c r="W48" s="125">
        <f t="shared" si="39"/>
        <v>0</v>
      </c>
      <c r="X48" s="113">
        <f t="shared" si="39"/>
        <v>26465750</v>
      </c>
      <c r="Y48" s="26">
        <f t="shared" si="39"/>
        <v>26465750</v>
      </c>
      <c r="Z48" s="26">
        <f t="shared" si="39"/>
        <v>0</v>
      </c>
      <c r="AA48" s="26">
        <f t="shared" si="39"/>
        <v>0</v>
      </c>
      <c r="AB48" s="26">
        <f>AB50+AB51+AB52</f>
        <v>0</v>
      </c>
      <c r="AC48" s="26">
        <f>AC50+AC51+AC52</f>
        <v>0</v>
      </c>
      <c r="AD48" s="26">
        <f>AD50+AD51+AD52</f>
        <v>0</v>
      </c>
      <c r="AE48" s="26">
        <f>AE50+AE51+AE52</f>
        <v>26465750</v>
      </c>
      <c r="AF48" s="83">
        <f>AF50+AF51+AF52</f>
        <v>0</v>
      </c>
    </row>
    <row r="49" spans="1:32" ht="21">
      <c r="A49" s="45" t="s">
        <v>31</v>
      </c>
      <c r="B49" s="43"/>
      <c r="C49" s="41"/>
      <c r="D49" s="42"/>
      <c r="E49" s="100"/>
      <c r="F49" s="112"/>
      <c r="G49" s="28"/>
      <c r="H49" s="28"/>
      <c r="I49" s="28"/>
      <c r="J49" s="28"/>
      <c r="K49" s="28"/>
      <c r="L49" s="28"/>
      <c r="M49" s="28"/>
      <c r="N49" s="121"/>
      <c r="O49" s="54"/>
      <c r="P49" s="55"/>
      <c r="Q49" s="55"/>
      <c r="R49" s="55"/>
      <c r="S49" s="55"/>
      <c r="T49" s="55"/>
      <c r="U49" s="55"/>
      <c r="V49" s="55"/>
      <c r="W49" s="145"/>
      <c r="X49" s="54"/>
      <c r="Y49" s="55"/>
      <c r="Z49" s="55"/>
      <c r="AA49" s="55"/>
      <c r="AB49" s="55"/>
      <c r="AC49" s="55"/>
      <c r="AD49" s="55"/>
      <c r="AE49" s="55"/>
      <c r="AF49" s="56"/>
    </row>
    <row r="50" spans="1:32" ht="39" customHeight="1">
      <c r="A50" s="45" t="s">
        <v>90</v>
      </c>
      <c r="B50" s="43"/>
      <c r="C50" s="41" t="s">
        <v>83</v>
      </c>
      <c r="D50" s="42" t="s">
        <v>75</v>
      </c>
      <c r="E50" s="100" t="s">
        <v>76</v>
      </c>
      <c r="F50" s="112">
        <v>20296170</v>
      </c>
      <c r="G50" s="28">
        <v>20296170</v>
      </c>
      <c r="H50" s="28"/>
      <c r="I50" s="28"/>
      <c r="J50" s="28"/>
      <c r="K50" s="28"/>
      <c r="L50" s="28"/>
      <c r="M50" s="60">
        <f>F50</f>
        <v>20296170</v>
      </c>
      <c r="N50" s="121"/>
      <c r="O50" s="19">
        <f>F50</f>
        <v>20296170</v>
      </c>
      <c r="P50" s="128">
        <v>20296170</v>
      </c>
      <c r="Q50" s="128"/>
      <c r="R50" s="128">
        <f>H50</f>
        <v>0</v>
      </c>
      <c r="S50" s="55"/>
      <c r="T50" s="128">
        <f aca="true" t="shared" si="40" ref="T50:U52">J50</f>
        <v>0</v>
      </c>
      <c r="U50" s="128">
        <f t="shared" si="40"/>
        <v>0</v>
      </c>
      <c r="V50" s="128">
        <v>20296170</v>
      </c>
      <c r="W50" s="142"/>
      <c r="X50" s="19">
        <f>F50</f>
        <v>20296170</v>
      </c>
      <c r="Y50" s="128">
        <f>X50</f>
        <v>20296170</v>
      </c>
      <c r="Z50" s="128"/>
      <c r="AA50" s="128">
        <f>H50</f>
        <v>0</v>
      </c>
      <c r="AB50" s="55"/>
      <c r="AC50" s="128">
        <f aca="true" t="shared" si="41" ref="AC50:AD52">J50</f>
        <v>0</v>
      </c>
      <c r="AD50" s="128">
        <f t="shared" si="41"/>
        <v>0</v>
      </c>
      <c r="AE50" s="128">
        <f>X50</f>
        <v>20296170</v>
      </c>
      <c r="AF50" s="135"/>
    </row>
    <row r="51" spans="1:32" ht="39" customHeight="1">
      <c r="A51" s="45" t="s">
        <v>91</v>
      </c>
      <c r="B51" s="43"/>
      <c r="C51" s="41" t="s">
        <v>84</v>
      </c>
      <c r="D51" s="42" t="s">
        <v>75</v>
      </c>
      <c r="E51" s="100" t="s">
        <v>76</v>
      </c>
      <c r="F51" s="112">
        <v>6129460</v>
      </c>
      <c r="G51" s="28">
        <f>F51</f>
        <v>6129460</v>
      </c>
      <c r="H51" s="28"/>
      <c r="I51" s="28"/>
      <c r="J51" s="28"/>
      <c r="K51" s="28"/>
      <c r="L51" s="28"/>
      <c r="M51" s="60">
        <f>F51</f>
        <v>6129460</v>
      </c>
      <c r="N51" s="121"/>
      <c r="O51" s="19">
        <f>F51</f>
        <v>6129460</v>
      </c>
      <c r="P51" s="128">
        <v>6129460</v>
      </c>
      <c r="Q51" s="128"/>
      <c r="R51" s="128">
        <f>H51</f>
        <v>0</v>
      </c>
      <c r="S51" s="55"/>
      <c r="T51" s="128">
        <f t="shared" si="40"/>
        <v>0</v>
      </c>
      <c r="U51" s="128">
        <f t="shared" si="40"/>
        <v>0</v>
      </c>
      <c r="V51" s="128">
        <v>6129460</v>
      </c>
      <c r="W51" s="142"/>
      <c r="X51" s="19">
        <f>F51</f>
        <v>6129460</v>
      </c>
      <c r="Y51" s="128">
        <f>X51</f>
        <v>6129460</v>
      </c>
      <c r="Z51" s="128"/>
      <c r="AA51" s="128">
        <f>H51</f>
        <v>0</v>
      </c>
      <c r="AB51" s="55"/>
      <c r="AC51" s="128">
        <f t="shared" si="41"/>
        <v>0</v>
      </c>
      <c r="AD51" s="128">
        <f t="shared" si="41"/>
        <v>0</v>
      </c>
      <c r="AE51" s="128">
        <f>X51</f>
        <v>6129460</v>
      </c>
      <c r="AF51" s="135"/>
    </row>
    <row r="52" spans="1:32" ht="39" customHeight="1">
      <c r="A52" s="45" t="s">
        <v>92</v>
      </c>
      <c r="B52" s="43"/>
      <c r="C52" s="41" t="s">
        <v>85</v>
      </c>
      <c r="D52" s="42" t="s">
        <v>75</v>
      </c>
      <c r="E52" s="100" t="s">
        <v>76</v>
      </c>
      <c r="F52" s="112">
        <v>40120</v>
      </c>
      <c r="G52" s="28">
        <f>F52</f>
        <v>40120</v>
      </c>
      <c r="H52" s="28"/>
      <c r="I52" s="28"/>
      <c r="J52" s="28"/>
      <c r="K52" s="28"/>
      <c r="L52" s="28"/>
      <c r="M52" s="60">
        <f>F52</f>
        <v>40120</v>
      </c>
      <c r="N52" s="121"/>
      <c r="O52" s="19">
        <f>F52</f>
        <v>40120</v>
      </c>
      <c r="P52" s="128">
        <v>40120</v>
      </c>
      <c r="Q52" s="128"/>
      <c r="R52" s="128">
        <f>H52</f>
        <v>0</v>
      </c>
      <c r="S52" s="55"/>
      <c r="T52" s="128">
        <f t="shared" si="40"/>
        <v>0</v>
      </c>
      <c r="U52" s="128">
        <f t="shared" si="40"/>
        <v>0</v>
      </c>
      <c r="V52" s="128">
        <v>40120</v>
      </c>
      <c r="W52" s="142"/>
      <c r="X52" s="19">
        <f>F52</f>
        <v>40120</v>
      </c>
      <c r="Y52" s="128">
        <f>X52</f>
        <v>40120</v>
      </c>
      <c r="Z52" s="128"/>
      <c r="AA52" s="128">
        <f>H52</f>
        <v>0</v>
      </c>
      <c r="AB52" s="55"/>
      <c r="AC52" s="128">
        <f t="shared" si="41"/>
        <v>0</v>
      </c>
      <c r="AD52" s="128">
        <f t="shared" si="41"/>
        <v>0</v>
      </c>
      <c r="AE52" s="128">
        <f>X52</f>
        <v>40120</v>
      </c>
      <c r="AF52" s="135"/>
    </row>
    <row r="53" spans="1:32" ht="39" customHeight="1">
      <c r="A53" s="72" t="s">
        <v>42</v>
      </c>
      <c r="B53" s="73"/>
      <c r="C53" s="74" t="s">
        <v>77</v>
      </c>
      <c r="D53" s="75" t="s">
        <v>75</v>
      </c>
      <c r="E53" s="103" t="s">
        <v>76</v>
      </c>
      <c r="F53" s="113">
        <f>F55+F56+F57+F58+F59+F60+F61</f>
        <v>5373570</v>
      </c>
      <c r="G53" s="26">
        <f aca="true" t="shared" si="42" ref="G53:AF53">G55+G56+G57+G58+G59+G60+G61</f>
        <v>5373570</v>
      </c>
      <c r="H53" s="26">
        <f t="shared" si="42"/>
        <v>0</v>
      </c>
      <c r="I53" s="26">
        <f t="shared" si="42"/>
        <v>0</v>
      </c>
      <c r="J53" s="26">
        <f t="shared" si="42"/>
        <v>0</v>
      </c>
      <c r="K53" s="26">
        <f t="shared" si="42"/>
        <v>0</v>
      </c>
      <c r="L53" s="26">
        <f t="shared" si="42"/>
        <v>0</v>
      </c>
      <c r="M53" s="26">
        <f t="shared" si="42"/>
        <v>5373570</v>
      </c>
      <c r="N53" s="125">
        <f t="shared" si="42"/>
        <v>0</v>
      </c>
      <c r="O53" s="113">
        <f t="shared" si="42"/>
        <v>5373570</v>
      </c>
      <c r="P53" s="26">
        <f t="shared" si="42"/>
        <v>5373570</v>
      </c>
      <c r="Q53" s="26">
        <f t="shared" si="42"/>
        <v>0</v>
      </c>
      <c r="R53" s="26">
        <f t="shared" si="42"/>
        <v>0</v>
      </c>
      <c r="S53" s="26">
        <f t="shared" si="42"/>
        <v>0</v>
      </c>
      <c r="T53" s="26">
        <f t="shared" si="42"/>
        <v>0</v>
      </c>
      <c r="U53" s="26">
        <f t="shared" si="42"/>
        <v>0</v>
      </c>
      <c r="V53" s="26">
        <f t="shared" si="42"/>
        <v>5373570</v>
      </c>
      <c r="W53" s="125">
        <f t="shared" si="42"/>
        <v>0</v>
      </c>
      <c r="X53" s="113">
        <f t="shared" si="42"/>
        <v>5373570</v>
      </c>
      <c r="Y53" s="26">
        <f t="shared" si="42"/>
        <v>5373570</v>
      </c>
      <c r="Z53" s="26">
        <f t="shared" si="42"/>
        <v>0</v>
      </c>
      <c r="AA53" s="26">
        <f t="shared" si="42"/>
        <v>0</v>
      </c>
      <c r="AB53" s="26">
        <f t="shared" si="42"/>
        <v>0</v>
      </c>
      <c r="AC53" s="26">
        <f t="shared" si="42"/>
        <v>0</v>
      </c>
      <c r="AD53" s="26">
        <f t="shared" si="42"/>
        <v>0</v>
      </c>
      <c r="AE53" s="26">
        <f t="shared" si="42"/>
        <v>5373570</v>
      </c>
      <c r="AF53" s="83">
        <f t="shared" si="42"/>
        <v>0</v>
      </c>
    </row>
    <row r="54" spans="1:32" ht="39" customHeight="1">
      <c r="A54" s="45" t="s">
        <v>31</v>
      </c>
      <c r="B54" s="43"/>
      <c r="C54" s="41"/>
      <c r="D54" s="42"/>
      <c r="E54" s="100"/>
      <c r="F54" s="112"/>
      <c r="G54" s="28"/>
      <c r="H54" s="28"/>
      <c r="I54" s="28"/>
      <c r="J54" s="28"/>
      <c r="K54" s="28"/>
      <c r="L54" s="28"/>
      <c r="M54" s="28"/>
      <c r="N54" s="121"/>
      <c r="O54" s="54"/>
      <c r="P54" s="55"/>
      <c r="Q54" s="55"/>
      <c r="R54" s="55"/>
      <c r="S54" s="55"/>
      <c r="T54" s="55"/>
      <c r="U54" s="55"/>
      <c r="V54" s="55"/>
      <c r="W54" s="145"/>
      <c r="X54" s="54"/>
      <c r="Y54" s="55"/>
      <c r="Z54" s="55"/>
      <c r="AA54" s="55"/>
      <c r="AB54" s="55"/>
      <c r="AC54" s="55"/>
      <c r="AD54" s="55"/>
      <c r="AE54" s="55"/>
      <c r="AF54" s="56"/>
    </row>
    <row r="55" spans="1:32" ht="39" customHeight="1">
      <c r="A55" s="45" t="s">
        <v>98</v>
      </c>
      <c r="B55" s="43"/>
      <c r="C55" s="41" t="s">
        <v>81</v>
      </c>
      <c r="D55" s="42" t="s">
        <v>75</v>
      </c>
      <c r="E55" s="100" t="s">
        <v>76</v>
      </c>
      <c r="F55" s="112">
        <v>225180</v>
      </c>
      <c r="G55" s="28">
        <f aca="true" t="shared" si="43" ref="G55:G62">F55</f>
        <v>225180</v>
      </c>
      <c r="H55" s="28"/>
      <c r="I55" s="28"/>
      <c r="J55" s="28"/>
      <c r="K55" s="28"/>
      <c r="L55" s="28"/>
      <c r="M55" s="60">
        <f aca="true" t="shared" si="44" ref="M55:M62">F55</f>
        <v>225180</v>
      </c>
      <c r="N55" s="121"/>
      <c r="O55" s="19">
        <f aca="true" t="shared" si="45" ref="O55:O62">F55</f>
        <v>225180</v>
      </c>
      <c r="P55" s="128">
        <v>225180</v>
      </c>
      <c r="Q55" s="128"/>
      <c r="R55" s="128">
        <f aca="true" t="shared" si="46" ref="R55:R62">H55</f>
        <v>0</v>
      </c>
      <c r="S55" s="55"/>
      <c r="T55" s="128">
        <f aca="true" t="shared" si="47" ref="T55:T62">J55</f>
        <v>0</v>
      </c>
      <c r="U55" s="128">
        <f aca="true" t="shared" si="48" ref="U55:U62">K55</f>
        <v>0</v>
      </c>
      <c r="V55" s="128">
        <v>225180</v>
      </c>
      <c r="W55" s="142"/>
      <c r="X55" s="19">
        <f aca="true" t="shared" si="49" ref="X55:X62">F55</f>
        <v>225180</v>
      </c>
      <c r="Y55" s="128">
        <f>X55</f>
        <v>225180</v>
      </c>
      <c r="Z55" s="128"/>
      <c r="AA55" s="128">
        <f aca="true" t="shared" si="50" ref="AA55:AA62">H55</f>
        <v>0</v>
      </c>
      <c r="AB55" s="55"/>
      <c r="AC55" s="128">
        <f aca="true" t="shared" si="51" ref="AC55:AC62">J55</f>
        <v>0</v>
      </c>
      <c r="AD55" s="128">
        <f aca="true" t="shared" si="52" ref="AD55:AD62">K55</f>
        <v>0</v>
      </c>
      <c r="AE55" s="128">
        <f>X55</f>
        <v>225180</v>
      </c>
      <c r="AF55" s="135"/>
    </row>
    <row r="56" spans="1:32" ht="39" customHeight="1">
      <c r="A56" s="45" t="s">
        <v>97</v>
      </c>
      <c r="B56" s="43"/>
      <c r="C56" s="41" t="s">
        <v>101</v>
      </c>
      <c r="D56" s="42" t="s">
        <v>75</v>
      </c>
      <c r="E56" s="100" t="s">
        <v>76</v>
      </c>
      <c r="F56" s="112">
        <v>52000</v>
      </c>
      <c r="G56" s="28">
        <f t="shared" si="43"/>
        <v>52000</v>
      </c>
      <c r="H56" s="28"/>
      <c r="I56" s="28"/>
      <c r="J56" s="28"/>
      <c r="K56" s="28"/>
      <c r="L56" s="28"/>
      <c r="M56" s="60">
        <f t="shared" si="44"/>
        <v>52000</v>
      </c>
      <c r="N56" s="121"/>
      <c r="O56" s="19">
        <f t="shared" si="45"/>
        <v>52000</v>
      </c>
      <c r="P56" s="128">
        <v>52000</v>
      </c>
      <c r="Q56" s="128"/>
      <c r="R56" s="128">
        <f t="shared" si="46"/>
        <v>0</v>
      </c>
      <c r="S56" s="55"/>
      <c r="T56" s="128">
        <f t="shared" si="47"/>
        <v>0</v>
      </c>
      <c r="U56" s="128">
        <f t="shared" si="48"/>
        <v>0</v>
      </c>
      <c r="V56" s="128">
        <v>52000</v>
      </c>
      <c r="W56" s="142"/>
      <c r="X56" s="19">
        <f t="shared" si="49"/>
        <v>52000</v>
      </c>
      <c r="Y56" s="128">
        <f aca="true" t="shared" si="53" ref="Y56:Y61">X56</f>
        <v>52000</v>
      </c>
      <c r="Z56" s="128"/>
      <c r="AA56" s="128">
        <f t="shared" si="50"/>
        <v>0</v>
      </c>
      <c r="AB56" s="55"/>
      <c r="AC56" s="128">
        <f t="shared" si="51"/>
        <v>0</v>
      </c>
      <c r="AD56" s="128">
        <f t="shared" si="52"/>
        <v>0</v>
      </c>
      <c r="AE56" s="128">
        <f aca="true" t="shared" si="54" ref="AE56:AE61">X56</f>
        <v>52000</v>
      </c>
      <c r="AF56" s="135"/>
    </row>
    <row r="57" spans="1:32" ht="39" customHeight="1">
      <c r="A57" s="45" t="s">
        <v>43</v>
      </c>
      <c r="B57" s="43"/>
      <c r="C57" s="41" t="s">
        <v>78</v>
      </c>
      <c r="D57" s="42" t="s">
        <v>75</v>
      </c>
      <c r="E57" s="100" t="s">
        <v>76</v>
      </c>
      <c r="F57" s="112">
        <v>1218970</v>
      </c>
      <c r="G57" s="28">
        <f t="shared" si="43"/>
        <v>1218970</v>
      </c>
      <c r="H57" s="28"/>
      <c r="I57" s="28"/>
      <c r="J57" s="28"/>
      <c r="K57" s="28"/>
      <c r="L57" s="28"/>
      <c r="M57" s="60">
        <f t="shared" si="44"/>
        <v>1218970</v>
      </c>
      <c r="N57" s="121"/>
      <c r="O57" s="19">
        <f t="shared" si="45"/>
        <v>1218970</v>
      </c>
      <c r="P57" s="128">
        <v>1218970</v>
      </c>
      <c r="Q57" s="128"/>
      <c r="R57" s="128">
        <f t="shared" si="46"/>
        <v>0</v>
      </c>
      <c r="S57" s="55"/>
      <c r="T57" s="128">
        <f t="shared" si="47"/>
        <v>0</v>
      </c>
      <c r="U57" s="128">
        <f t="shared" si="48"/>
        <v>0</v>
      </c>
      <c r="V57" s="128">
        <v>1218970</v>
      </c>
      <c r="W57" s="142"/>
      <c r="X57" s="19">
        <f t="shared" si="49"/>
        <v>1218970</v>
      </c>
      <c r="Y57" s="128">
        <f t="shared" si="53"/>
        <v>1218970</v>
      </c>
      <c r="Z57" s="128"/>
      <c r="AA57" s="128">
        <f t="shared" si="50"/>
        <v>0</v>
      </c>
      <c r="AB57" s="55"/>
      <c r="AC57" s="128">
        <f t="shared" si="51"/>
        <v>0</v>
      </c>
      <c r="AD57" s="128">
        <f t="shared" si="52"/>
        <v>0</v>
      </c>
      <c r="AE57" s="128">
        <f t="shared" si="54"/>
        <v>1218970</v>
      </c>
      <c r="AF57" s="135"/>
    </row>
    <row r="58" spans="1:32" ht="39" customHeight="1">
      <c r="A58" s="45" t="s">
        <v>104</v>
      </c>
      <c r="B58" s="43"/>
      <c r="C58" s="41" t="s">
        <v>102</v>
      </c>
      <c r="D58" s="42" t="s">
        <v>75</v>
      </c>
      <c r="E58" s="100" t="s">
        <v>76</v>
      </c>
      <c r="F58" s="112">
        <v>55000</v>
      </c>
      <c r="G58" s="28">
        <f t="shared" si="43"/>
        <v>55000</v>
      </c>
      <c r="H58" s="28"/>
      <c r="I58" s="28"/>
      <c r="J58" s="28"/>
      <c r="K58" s="28"/>
      <c r="L58" s="28"/>
      <c r="M58" s="60">
        <f t="shared" si="44"/>
        <v>55000</v>
      </c>
      <c r="N58" s="121"/>
      <c r="O58" s="19">
        <f t="shared" si="45"/>
        <v>55000</v>
      </c>
      <c r="P58" s="128">
        <v>55000</v>
      </c>
      <c r="Q58" s="128"/>
      <c r="R58" s="128">
        <f t="shared" si="46"/>
        <v>0</v>
      </c>
      <c r="S58" s="55"/>
      <c r="T58" s="128">
        <f t="shared" si="47"/>
        <v>0</v>
      </c>
      <c r="U58" s="128">
        <f t="shared" si="48"/>
        <v>0</v>
      </c>
      <c r="V58" s="128">
        <v>55000</v>
      </c>
      <c r="W58" s="142"/>
      <c r="X58" s="19">
        <f t="shared" si="49"/>
        <v>55000</v>
      </c>
      <c r="Y58" s="128">
        <f t="shared" si="53"/>
        <v>55000</v>
      </c>
      <c r="Z58" s="128"/>
      <c r="AA58" s="128">
        <f t="shared" si="50"/>
        <v>0</v>
      </c>
      <c r="AB58" s="55"/>
      <c r="AC58" s="128">
        <f t="shared" si="51"/>
        <v>0</v>
      </c>
      <c r="AD58" s="128">
        <f t="shared" si="52"/>
        <v>0</v>
      </c>
      <c r="AE58" s="128">
        <f t="shared" si="54"/>
        <v>55000</v>
      </c>
      <c r="AF58" s="135"/>
    </row>
    <row r="59" spans="1:32" ht="39" customHeight="1">
      <c r="A59" s="45" t="s">
        <v>45</v>
      </c>
      <c r="B59" s="43"/>
      <c r="C59" s="41" t="s">
        <v>80</v>
      </c>
      <c r="D59" s="42" t="s">
        <v>75</v>
      </c>
      <c r="E59" s="100" t="s">
        <v>76</v>
      </c>
      <c r="F59" s="112">
        <v>1135200</v>
      </c>
      <c r="G59" s="28">
        <f t="shared" si="43"/>
        <v>1135200</v>
      </c>
      <c r="H59" s="28"/>
      <c r="I59" s="28"/>
      <c r="J59" s="28"/>
      <c r="K59" s="28"/>
      <c r="L59" s="28"/>
      <c r="M59" s="60">
        <f t="shared" si="44"/>
        <v>1135200</v>
      </c>
      <c r="N59" s="121"/>
      <c r="O59" s="19">
        <f t="shared" si="45"/>
        <v>1135200</v>
      </c>
      <c r="P59" s="128">
        <v>1135200</v>
      </c>
      <c r="Q59" s="128"/>
      <c r="R59" s="128">
        <f t="shared" si="46"/>
        <v>0</v>
      </c>
      <c r="S59" s="55"/>
      <c r="T59" s="128">
        <f t="shared" si="47"/>
        <v>0</v>
      </c>
      <c r="U59" s="128">
        <f t="shared" si="48"/>
        <v>0</v>
      </c>
      <c r="V59" s="128">
        <v>1135200</v>
      </c>
      <c r="W59" s="142"/>
      <c r="X59" s="19">
        <f t="shared" si="49"/>
        <v>1135200</v>
      </c>
      <c r="Y59" s="128">
        <f t="shared" si="53"/>
        <v>1135200</v>
      </c>
      <c r="Z59" s="128"/>
      <c r="AA59" s="128">
        <f t="shared" si="50"/>
        <v>0</v>
      </c>
      <c r="AB59" s="55"/>
      <c r="AC59" s="128">
        <f t="shared" si="51"/>
        <v>0</v>
      </c>
      <c r="AD59" s="128">
        <f t="shared" si="52"/>
        <v>0</v>
      </c>
      <c r="AE59" s="128">
        <f t="shared" si="54"/>
        <v>1135200</v>
      </c>
      <c r="AF59" s="135"/>
    </row>
    <row r="60" spans="1:32" ht="39" customHeight="1">
      <c r="A60" s="45" t="s">
        <v>44</v>
      </c>
      <c r="B60" s="43"/>
      <c r="C60" s="41" t="s">
        <v>79</v>
      </c>
      <c r="D60" s="42" t="s">
        <v>75</v>
      </c>
      <c r="E60" s="100" t="s">
        <v>76</v>
      </c>
      <c r="F60" s="112">
        <v>2687220</v>
      </c>
      <c r="G60" s="28">
        <f t="shared" si="43"/>
        <v>2687220</v>
      </c>
      <c r="H60" s="28"/>
      <c r="I60" s="28"/>
      <c r="J60" s="28"/>
      <c r="K60" s="28"/>
      <c r="L60" s="28"/>
      <c r="M60" s="60">
        <f t="shared" si="44"/>
        <v>2687220</v>
      </c>
      <c r="N60" s="121"/>
      <c r="O60" s="19">
        <f t="shared" si="45"/>
        <v>2687220</v>
      </c>
      <c r="P60" s="128">
        <v>2687220</v>
      </c>
      <c r="Q60" s="128"/>
      <c r="R60" s="128">
        <f t="shared" si="46"/>
        <v>0</v>
      </c>
      <c r="S60" s="55"/>
      <c r="T60" s="128">
        <f t="shared" si="47"/>
        <v>0</v>
      </c>
      <c r="U60" s="128">
        <f t="shared" si="48"/>
        <v>0</v>
      </c>
      <c r="V60" s="128">
        <v>2687220</v>
      </c>
      <c r="W60" s="142"/>
      <c r="X60" s="19">
        <f t="shared" si="49"/>
        <v>2687220</v>
      </c>
      <c r="Y60" s="128">
        <f t="shared" si="53"/>
        <v>2687220</v>
      </c>
      <c r="Z60" s="128"/>
      <c r="AA60" s="128">
        <f t="shared" si="50"/>
        <v>0</v>
      </c>
      <c r="AB60" s="55"/>
      <c r="AC60" s="128">
        <f t="shared" si="51"/>
        <v>0</v>
      </c>
      <c r="AD60" s="128">
        <f t="shared" si="52"/>
        <v>0</v>
      </c>
      <c r="AE60" s="128">
        <f t="shared" si="54"/>
        <v>2687220</v>
      </c>
      <c r="AF60" s="135"/>
    </row>
    <row r="61" spans="1:32" ht="31.5">
      <c r="A61" s="45" t="s">
        <v>109</v>
      </c>
      <c r="B61" s="43"/>
      <c r="C61" s="41" t="s">
        <v>106</v>
      </c>
      <c r="D61" s="42" t="s">
        <v>75</v>
      </c>
      <c r="E61" s="100" t="s">
        <v>76</v>
      </c>
      <c r="F61" s="112">
        <v>0</v>
      </c>
      <c r="G61" s="28">
        <f t="shared" si="43"/>
        <v>0</v>
      </c>
      <c r="H61" s="28"/>
      <c r="I61" s="28"/>
      <c r="J61" s="28"/>
      <c r="K61" s="28"/>
      <c r="L61" s="28"/>
      <c r="M61" s="60">
        <f t="shared" si="44"/>
        <v>0</v>
      </c>
      <c r="N61" s="121"/>
      <c r="O61" s="19">
        <f t="shared" si="45"/>
        <v>0</v>
      </c>
      <c r="P61" s="128">
        <v>0</v>
      </c>
      <c r="Q61" s="128"/>
      <c r="R61" s="128">
        <f t="shared" si="46"/>
        <v>0</v>
      </c>
      <c r="S61" s="55"/>
      <c r="T61" s="128">
        <f t="shared" si="47"/>
        <v>0</v>
      </c>
      <c r="U61" s="128">
        <f t="shared" si="48"/>
        <v>0</v>
      </c>
      <c r="V61" s="128">
        <f>L61</f>
        <v>0</v>
      </c>
      <c r="W61" s="142">
        <f>M61</f>
        <v>0</v>
      </c>
      <c r="X61" s="19">
        <f t="shared" si="49"/>
        <v>0</v>
      </c>
      <c r="Y61" s="128">
        <f t="shared" si="53"/>
        <v>0</v>
      </c>
      <c r="Z61" s="128">
        <f>G61</f>
        <v>0</v>
      </c>
      <c r="AA61" s="128">
        <f t="shared" si="50"/>
        <v>0</v>
      </c>
      <c r="AB61" s="55"/>
      <c r="AC61" s="128">
        <f t="shared" si="51"/>
        <v>0</v>
      </c>
      <c r="AD61" s="128">
        <f t="shared" si="52"/>
        <v>0</v>
      </c>
      <c r="AE61" s="128">
        <f t="shared" si="54"/>
        <v>0</v>
      </c>
      <c r="AF61" s="135">
        <f>M61</f>
        <v>0</v>
      </c>
    </row>
    <row r="62" spans="1:32" ht="31.5">
      <c r="A62" s="72" t="s">
        <v>96</v>
      </c>
      <c r="B62" s="73"/>
      <c r="C62" s="74" t="s">
        <v>88</v>
      </c>
      <c r="D62" s="75" t="s">
        <v>107</v>
      </c>
      <c r="E62" s="103" t="s">
        <v>108</v>
      </c>
      <c r="F62" s="114">
        <v>20000</v>
      </c>
      <c r="G62" s="26">
        <f t="shared" si="43"/>
        <v>20000</v>
      </c>
      <c r="H62" s="26"/>
      <c r="I62" s="26"/>
      <c r="J62" s="26"/>
      <c r="K62" s="26"/>
      <c r="L62" s="26"/>
      <c r="M62" s="24">
        <f t="shared" si="44"/>
        <v>20000</v>
      </c>
      <c r="N62" s="125"/>
      <c r="O62" s="84">
        <f t="shared" si="45"/>
        <v>20000</v>
      </c>
      <c r="P62" s="130">
        <v>20000</v>
      </c>
      <c r="Q62" s="130"/>
      <c r="R62" s="130">
        <f t="shared" si="46"/>
        <v>0</v>
      </c>
      <c r="S62" s="86"/>
      <c r="T62" s="130">
        <f t="shared" si="47"/>
        <v>0</v>
      </c>
      <c r="U62" s="130">
        <f t="shared" si="48"/>
        <v>0</v>
      </c>
      <c r="V62" s="130">
        <v>20000</v>
      </c>
      <c r="W62" s="144"/>
      <c r="X62" s="84">
        <f t="shared" si="49"/>
        <v>20000</v>
      </c>
      <c r="Y62" s="130">
        <f>X62</f>
        <v>20000</v>
      </c>
      <c r="Z62" s="130"/>
      <c r="AA62" s="130">
        <f t="shared" si="50"/>
        <v>0</v>
      </c>
      <c r="AB62" s="86"/>
      <c r="AC62" s="130">
        <f t="shared" si="51"/>
        <v>0</v>
      </c>
      <c r="AD62" s="130">
        <f t="shared" si="52"/>
        <v>0</v>
      </c>
      <c r="AE62" s="130">
        <f>X62</f>
        <v>20000</v>
      </c>
      <c r="AF62" s="137"/>
    </row>
    <row r="63" spans="1:32" ht="31.5">
      <c r="A63" s="72" t="s">
        <v>93</v>
      </c>
      <c r="B63" s="73"/>
      <c r="C63" s="74" t="s">
        <v>86</v>
      </c>
      <c r="D63" s="75" t="s">
        <v>75</v>
      </c>
      <c r="E63" s="103" t="s">
        <v>76</v>
      </c>
      <c r="F63" s="113">
        <f>F65</f>
        <v>2605090</v>
      </c>
      <c r="G63" s="26">
        <f aca="true" t="shared" si="55" ref="G63:AF63">G65</f>
        <v>2605090</v>
      </c>
      <c r="H63" s="26">
        <f t="shared" si="55"/>
        <v>0</v>
      </c>
      <c r="I63" s="26">
        <f t="shared" si="55"/>
        <v>0</v>
      </c>
      <c r="J63" s="26">
        <f t="shared" si="55"/>
        <v>0</v>
      </c>
      <c r="K63" s="26">
        <f t="shared" si="55"/>
        <v>0</v>
      </c>
      <c r="L63" s="26">
        <f t="shared" si="55"/>
        <v>0</v>
      </c>
      <c r="M63" s="26">
        <f t="shared" si="55"/>
        <v>2605090</v>
      </c>
      <c r="N63" s="125">
        <f t="shared" si="55"/>
        <v>0</v>
      </c>
      <c r="O63" s="113">
        <f t="shared" si="55"/>
        <v>2605090</v>
      </c>
      <c r="P63" s="26">
        <f t="shared" si="55"/>
        <v>2605090</v>
      </c>
      <c r="Q63" s="26">
        <f t="shared" si="55"/>
        <v>0</v>
      </c>
      <c r="R63" s="26">
        <f t="shared" si="55"/>
        <v>0</v>
      </c>
      <c r="S63" s="26">
        <f t="shared" si="55"/>
        <v>0</v>
      </c>
      <c r="T63" s="26">
        <f t="shared" si="55"/>
        <v>0</v>
      </c>
      <c r="U63" s="26">
        <f t="shared" si="55"/>
        <v>0</v>
      </c>
      <c r="V63" s="26">
        <f t="shared" si="55"/>
        <v>2605090</v>
      </c>
      <c r="W63" s="125">
        <f t="shared" si="55"/>
        <v>0</v>
      </c>
      <c r="X63" s="113">
        <f t="shared" si="55"/>
        <v>2605090</v>
      </c>
      <c r="Y63" s="26">
        <f t="shared" si="55"/>
        <v>2605090</v>
      </c>
      <c r="Z63" s="26">
        <f t="shared" si="55"/>
        <v>0</v>
      </c>
      <c r="AA63" s="26">
        <f t="shared" si="55"/>
        <v>0</v>
      </c>
      <c r="AB63" s="26">
        <f t="shared" si="55"/>
        <v>0</v>
      </c>
      <c r="AC63" s="26">
        <f t="shared" si="55"/>
        <v>0</v>
      </c>
      <c r="AD63" s="26">
        <f t="shared" si="55"/>
        <v>0</v>
      </c>
      <c r="AE63" s="26">
        <f t="shared" si="55"/>
        <v>2605090</v>
      </c>
      <c r="AF63" s="83">
        <f t="shared" si="55"/>
        <v>0</v>
      </c>
    </row>
    <row r="64" spans="1:32" ht="21">
      <c r="A64" s="45" t="s">
        <v>31</v>
      </c>
      <c r="B64" s="43"/>
      <c r="C64" s="41"/>
      <c r="D64" s="42"/>
      <c r="E64" s="100"/>
      <c r="F64" s="112"/>
      <c r="G64" s="28"/>
      <c r="H64" s="28"/>
      <c r="I64" s="28"/>
      <c r="J64" s="28"/>
      <c r="K64" s="28"/>
      <c r="L64" s="28"/>
      <c r="M64" s="28"/>
      <c r="N64" s="121"/>
      <c r="O64" s="54"/>
      <c r="P64" s="55"/>
      <c r="Q64" s="55"/>
      <c r="R64" s="55"/>
      <c r="S64" s="55"/>
      <c r="T64" s="55"/>
      <c r="U64" s="55"/>
      <c r="V64" s="55"/>
      <c r="W64" s="145"/>
      <c r="X64" s="54"/>
      <c r="Y64" s="55"/>
      <c r="Z64" s="55"/>
      <c r="AA64" s="55"/>
      <c r="AB64" s="55"/>
      <c r="AC64" s="55"/>
      <c r="AD64" s="55"/>
      <c r="AE64" s="55"/>
      <c r="AF64" s="56"/>
    </row>
    <row r="65" spans="1:32" ht="31.5">
      <c r="A65" s="45" t="s">
        <v>94</v>
      </c>
      <c r="B65" s="43"/>
      <c r="C65" s="41" t="s">
        <v>87</v>
      </c>
      <c r="D65" s="42" t="s">
        <v>75</v>
      </c>
      <c r="E65" s="100" t="s">
        <v>76</v>
      </c>
      <c r="F65" s="112">
        <v>2605090</v>
      </c>
      <c r="G65" s="28">
        <f>F65</f>
        <v>2605090</v>
      </c>
      <c r="H65" s="28"/>
      <c r="I65" s="28"/>
      <c r="J65" s="28"/>
      <c r="K65" s="28"/>
      <c r="L65" s="28"/>
      <c r="M65" s="60">
        <f>F65</f>
        <v>2605090</v>
      </c>
      <c r="N65" s="121"/>
      <c r="O65" s="19">
        <f>F65</f>
        <v>2605090</v>
      </c>
      <c r="P65" s="128">
        <v>2605090</v>
      </c>
      <c r="Q65" s="128"/>
      <c r="R65" s="128">
        <f>H65</f>
        <v>0</v>
      </c>
      <c r="S65" s="55"/>
      <c r="T65" s="128">
        <f>J65</f>
        <v>0</v>
      </c>
      <c r="U65" s="128">
        <f>K65</f>
        <v>0</v>
      </c>
      <c r="V65" s="128">
        <v>2605090</v>
      </c>
      <c r="W65" s="142"/>
      <c r="X65" s="19">
        <f>F65</f>
        <v>2605090</v>
      </c>
      <c r="Y65" s="128">
        <f>X65</f>
        <v>2605090</v>
      </c>
      <c r="Z65" s="128"/>
      <c r="AA65" s="128">
        <f>H65</f>
        <v>0</v>
      </c>
      <c r="AB65" s="55"/>
      <c r="AC65" s="128">
        <f>J65</f>
        <v>0</v>
      </c>
      <c r="AD65" s="128">
        <f>K65</f>
        <v>0</v>
      </c>
      <c r="AE65" s="128">
        <f>X65</f>
        <v>2605090</v>
      </c>
      <c r="AF65" s="135"/>
    </row>
    <row r="66" spans="1:32" ht="20.25">
      <c r="A66" s="72" t="s">
        <v>105</v>
      </c>
      <c r="B66" s="73"/>
      <c r="C66" s="74"/>
      <c r="D66" s="75"/>
      <c r="E66" s="103"/>
      <c r="F66" s="113">
        <f>F55+F56+F57+F58+F59+F60+F65</f>
        <v>7978660</v>
      </c>
      <c r="G66" s="26">
        <f>G55+G56+G57+G58+G59+G60+G65</f>
        <v>7978660</v>
      </c>
      <c r="H66" s="26">
        <f>H55+H56+H57+H58+H59+H60+H65</f>
        <v>0</v>
      </c>
      <c r="I66" s="26">
        <f>I55+I56+I57+I58+I59+I60+I65</f>
        <v>0</v>
      </c>
      <c r="J66" s="26">
        <f aca="true" t="shared" si="56" ref="J66:S66">J55+J56+J57+J58+J59+J60+J65</f>
        <v>0</v>
      </c>
      <c r="K66" s="26">
        <f t="shared" si="56"/>
        <v>0</v>
      </c>
      <c r="L66" s="26">
        <f t="shared" si="56"/>
        <v>0</v>
      </c>
      <c r="M66" s="26">
        <f t="shared" si="56"/>
        <v>7978660</v>
      </c>
      <c r="N66" s="125">
        <f t="shared" si="56"/>
        <v>0</v>
      </c>
      <c r="O66" s="113">
        <f t="shared" si="56"/>
        <v>7978660</v>
      </c>
      <c r="P66" s="26">
        <f t="shared" si="56"/>
        <v>7978660</v>
      </c>
      <c r="Q66" s="26">
        <f t="shared" si="56"/>
        <v>0</v>
      </c>
      <c r="R66" s="26">
        <f t="shared" si="56"/>
        <v>0</v>
      </c>
      <c r="S66" s="26">
        <f t="shared" si="56"/>
        <v>0</v>
      </c>
      <c r="T66" s="26">
        <f aca="true" t="shared" si="57" ref="T66:AB66">T55+T56+T57+T58+T59+T60+T65</f>
        <v>0</v>
      </c>
      <c r="U66" s="26">
        <f t="shared" si="57"/>
        <v>0</v>
      </c>
      <c r="V66" s="26">
        <f t="shared" si="57"/>
        <v>7978660</v>
      </c>
      <c r="W66" s="125">
        <f t="shared" si="57"/>
        <v>0</v>
      </c>
      <c r="X66" s="113">
        <f t="shared" si="57"/>
        <v>7978660</v>
      </c>
      <c r="Y66" s="26">
        <f t="shared" si="57"/>
        <v>7978660</v>
      </c>
      <c r="Z66" s="26">
        <f t="shared" si="57"/>
        <v>0</v>
      </c>
      <c r="AA66" s="26">
        <f t="shared" si="57"/>
        <v>0</v>
      </c>
      <c r="AB66" s="26">
        <f t="shared" si="57"/>
        <v>0</v>
      </c>
      <c r="AC66" s="26">
        <f>AC55+AC56+AC57+AC58+AC59+AC60+AC65</f>
        <v>0</v>
      </c>
      <c r="AD66" s="26">
        <f>AD55+AD56+AD57+AD58+AD59+AD60+AD65</f>
        <v>0</v>
      </c>
      <c r="AE66" s="26">
        <f>AE55+AE56+AE57+AE58+AE59+AE60+AE65</f>
        <v>7978660</v>
      </c>
      <c r="AF66" s="83">
        <f>AF55+AF56+AF57+AF58+AF59+AF60+AF65</f>
        <v>0</v>
      </c>
    </row>
    <row r="67" spans="1:32" s="11" customFormat="1" ht="31.5">
      <c r="A67" s="80" t="s">
        <v>38</v>
      </c>
      <c r="B67" s="81"/>
      <c r="C67" s="64"/>
      <c r="D67" s="65" t="s">
        <v>66</v>
      </c>
      <c r="E67" s="101" t="s">
        <v>67</v>
      </c>
      <c r="F67" s="109">
        <f>F69+F73</f>
        <v>0</v>
      </c>
      <c r="G67" s="25">
        <f>G69+G73</f>
        <v>0</v>
      </c>
      <c r="H67" s="25">
        <f>H69+H73</f>
        <v>0</v>
      </c>
      <c r="I67" s="25">
        <f>I69+I73</f>
        <v>0</v>
      </c>
      <c r="J67" s="25">
        <f>J69+J73</f>
        <v>0</v>
      </c>
      <c r="K67" s="25">
        <f aca="true" t="shared" si="58" ref="K67:R67">K69+K73</f>
        <v>0</v>
      </c>
      <c r="L67" s="25">
        <f t="shared" si="58"/>
        <v>0</v>
      </c>
      <c r="M67" s="25">
        <f t="shared" si="58"/>
        <v>0</v>
      </c>
      <c r="N67" s="126">
        <f t="shared" si="58"/>
        <v>0</v>
      </c>
      <c r="O67" s="109">
        <f t="shared" si="58"/>
        <v>550000</v>
      </c>
      <c r="P67" s="25"/>
      <c r="Q67" s="25">
        <f t="shared" si="58"/>
        <v>550000</v>
      </c>
      <c r="R67" s="25">
        <f t="shared" si="58"/>
        <v>0</v>
      </c>
      <c r="S67" s="25">
        <f>S69+S73</f>
        <v>0</v>
      </c>
      <c r="T67" s="25">
        <f aca="true" t="shared" si="59" ref="T67:AA67">T69+T73</f>
        <v>0</v>
      </c>
      <c r="U67" s="25">
        <f t="shared" si="59"/>
        <v>0</v>
      </c>
      <c r="V67" s="25">
        <f t="shared" si="59"/>
        <v>550000</v>
      </c>
      <c r="W67" s="126">
        <f t="shared" si="59"/>
        <v>0</v>
      </c>
      <c r="X67" s="109">
        <f t="shared" si="59"/>
        <v>0</v>
      </c>
      <c r="Y67" s="25">
        <f t="shared" si="59"/>
        <v>0</v>
      </c>
      <c r="Z67" s="25">
        <f t="shared" si="59"/>
        <v>0</v>
      </c>
      <c r="AA67" s="25">
        <f t="shared" si="59"/>
        <v>0</v>
      </c>
      <c r="AB67" s="25">
        <f>AB69+AB73</f>
        <v>0</v>
      </c>
      <c r="AC67" s="25">
        <f>AC69+AC73</f>
        <v>0</v>
      </c>
      <c r="AD67" s="25">
        <f>AD69+AD73</f>
        <v>0</v>
      </c>
      <c r="AE67" s="25">
        <f>AE69+AE73</f>
        <v>0</v>
      </c>
      <c r="AF67" s="115">
        <f>AF69+AF73</f>
        <v>0</v>
      </c>
    </row>
    <row r="68" spans="1:32" s="11" customFormat="1" ht="21">
      <c r="A68" s="45" t="s">
        <v>31</v>
      </c>
      <c r="B68" s="43"/>
      <c r="C68" s="41"/>
      <c r="D68" s="42"/>
      <c r="E68" s="100"/>
      <c r="F68" s="108"/>
      <c r="G68" s="28"/>
      <c r="H68" s="28"/>
      <c r="I68" s="28"/>
      <c r="J68" s="28"/>
      <c r="K68" s="28"/>
      <c r="L68" s="28"/>
      <c r="M68" s="28"/>
      <c r="N68" s="121"/>
      <c r="O68" s="57"/>
      <c r="P68" s="53"/>
      <c r="Q68" s="53"/>
      <c r="R68" s="53"/>
      <c r="S68" s="53"/>
      <c r="T68" s="53"/>
      <c r="U68" s="53"/>
      <c r="V68" s="53"/>
      <c r="W68" s="146"/>
      <c r="X68" s="57"/>
      <c r="Y68" s="53"/>
      <c r="Z68" s="53"/>
      <c r="AA68" s="53"/>
      <c r="AB68" s="53"/>
      <c r="AC68" s="53"/>
      <c r="AD68" s="53"/>
      <c r="AE68" s="53"/>
      <c r="AF68" s="58"/>
    </row>
    <row r="69" spans="1:32" s="11" customFormat="1" ht="31.5">
      <c r="A69" s="72" t="s">
        <v>42</v>
      </c>
      <c r="B69" s="73"/>
      <c r="C69" s="74" t="s">
        <v>77</v>
      </c>
      <c r="D69" s="75" t="s">
        <v>66</v>
      </c>
      <c r="E69" s="103" t="s">
        <v>67</v>
      </c>
      <c r="F69" s="113">
        <f aca="true" t="shared" si="60" ref="F69:AF69">F71+F72</f>
        <v>0</v>
      </c>
      <c r="G69" s="26">
        <f t="shared" si="60"/>
        <v>0</v>
      </c>
      <c r="H69" s="26">
        <f t="shared" si="60"/>
        <v>0</v>
      </c>
      <c r="I69" s="26">
        <f t="shared" si="60"/>
        <v>0</v>
      </c>
      <c r="J69" s="26">
        <f t="shared" si="60"/>
        <v>0</v>
      </c>
      <c r="K69" s="26">
        <f t="shared" si="60"/>
        <v>0</v>
      </c>
      <c r="L69" s="26">
        <f t="shared" si="60"/>
        <v>0</v>
      </c>
      <c r="M69" s="26">
        <f t="shared" si="60"/>
        <v>0</v>
      </c>
      <c r="N69" s="125">
        <f t="shared" si="60"/>
        <v>0</v>
      </c>
      <c r="O69" s="113">
        <f t="shared" si="60"/>
        <v>550000</v>
      </c>
      <c r="P69" s="26"/>
      <c r="Q69" s="26">
        <f t="shared" si="60"/>
        <v>550000</v>
      </c>
      <c r="R69" s="26">
        <f t="shared" si="60"/>
        <v>0</v>
      </c>
      <c r="S69" s="26">
        <f>S71+S72</f>
        <v>0</v>
      </c>
      <c r="T69" s="26">
        <f t="shared" si="60"/>
        <v>0</v>
      </c>
      <c r="U69" s="26">
        <f t="shared" si="60"/>
        <v>0</v>
      </c>
      <c r="V69" s="26">
        <f t="shared" si="60"/>
        <v>550000</v>
      </c>
      <c r="W69" s="125">
        <f t="shared" si="60"/>
        <v>0</v>
      </c>
      <c r="X69" s="113">
        <f t="shared" si="60"/>
        <v>0</v>
      </c>
      <c r="Y69" s="26">
        <f t="shared" si="60"/>
        <v>0</v>
      </c>
      <c r="Z69" s="26">
        <f t="shared" si="60"/>
        <v>0</v>
      </c>
      <c r="AA69" s="26">
        <f t="shared" si="60"/>
        <v>0</v>
      </c>
      <c r="AB69" s="26">
        <f>AB71+AB72</f>
        <v>0</v>
      </c>
      <c r="AC69" s="26">
        <f t="shared" si="60"/>
        <v>0</v>
      </c>
      <c r="AD69" s="26">
        <f t="shared" si="60"/>
        <v>0</v>
      </c>
      <c r="AE69" s="26">
        <f t="shared" si="60"/>
        <v>0</v>
      </c>
      <c r="AF69" s="83">
        <f t="shared" si="60"/>
        <v>0</v>
      </c>
    </row>
    <row r="70" spans="1:32" s="11" customFormat="1" ht="21">
      <c r="A70" s="45" t="s">
        <v>31</v>
      </c>
      <c r="B70" s="43"/>
      <c r="C70" s="41"/>
      <c r="D70" s="42"/>
      <c r="E70" s="100"/>
      <c r="F70" s="108"/>
      <c r="G70" s="28"/>
      <c r="H70" s="28"/>
      <c r="I70" s="28"/>
      <c r="J70" s="28"/>
      <c r="K70" s="28"/>
      <c r="L70" s="28"/>
      <c r="M70" s="28"/>
      <c r="N70" s="121"/>
      <c r="O70" s="57"/>
      <c r="P70" s="53"/>
      <c r="Q70" s="53"/>
      <c r="R70" s="53"/>
      <c r="S70" s="53"/>
      <c r="T70" s="53"/>
      <c r="U70" s="53"/>
      <c r="V70" s="53"/>
      <c r="W70" s="146"/>
      <c r="X70" s="57"/>
      <c r="Y70" s="53"/>
      <c r="Z70" s="53"/>
      <c r="AA70" s="53"/>
      <c r="AB70" s="53"/>
      <c r="AC70" s="53"/>
      <c r="AD70" s="53"/>
      <c r="AE70" s="53"/>
      <c r="AF70" s="58"/>
    </row>
    <row r="71" spans="1:32" s="11" customFormat="1" ht="31.5">
      <c r="A71" s="45" t="s">
        <v>45</v>
      </c>
      <c r="B71" s="43"/>
      <c r="C71" s="41" t="s">
        <v>80</v>
      </c>
      <c r="D71" s="42" t="s">
        <v>66</v>
      </c>
      <c r="E71" s="100" t="s">
        <v>67</v>
      </c>
      <c r="F71" s="111">
        <v>0</v>
      </c>
      <c r="G71" s="28"/>
      <c r="H71" s="28">
        <f>F71</f>
        <v>0</v>
      </c>
      <c r="I71" s="28"/>
      <c r="J71" s="28"/>
      <c r="K71" s="28"/>
      <c r="L71" s="28"/>
      <c r="M71" s="60">
        <f>F71</f>
        <v>0</v>
      </c>
      <c r="N71" s="121"/>
      <c r="O71" s="36">
        <v>550000</v>
      </c>
      <c r="P71" s="128"/>
      <c r="Q71" s="128">
        <f>O71</f>
        <v>550000</v>
      </c>
      <c r="R71" s="128">
        <f>H71</f>
        <v>0</v>
      </c>
      <c r="S71" s="53"/>
      <c r="T71" s="128">
        <f aca="true" t="shared" si="61" ref="T71:W72">J71</f>
        <v>0</v>
      </c>
      <c r="U71" s="128">
        <f t="shared" si="61"/>
        <v>0</v>
      </c>
      <c r="V71" s="128">
        <v>550000</v>
      </c>
      <c r="W71" s="142">
        <f t="shared" si="61"/>
        <v>0</v>
      </c>
      <c r="X71" s="36"/>
      <c r="Y71" s="128"/>
      <c r="Z71" s="128">
        <f>X71</f>
        <v>0</v>
      </c>
      <c r="AA71" s="128">
        <f>H71</f>
        <v>0</v>
      </c>
      <c r="AB71" s="53"/>
      <c r="AC71" s="128">
        <f aca="true" t="shared" si="62" ref="AC71:AF72">J71</f>
        <v>0</v>
      </c>
      <c r="AD71" s="128">
        <f t="shared" si="62"/>
        <v>0</v>
      </c>
      <c r="AE71" s="128">
        <f t="shared" si="62"/>
        <v>0</v>
      </c>
      <c r="AF71" s="135">
        <f t="shared" si="62"/>
        <v>0</v>
      </c>
    </row>
    <row r="72" spans="1:32" s="11" customFormat="1" ht="31.5">
      <c r="A72" s="45" t="s">
        <v>44</v>
      </c>
      <c r="B72" s="43"/>
      <c r="C72" s="41" t="s">
        <v>79</v>
      </c>
      <c r="D72" s="42" t="s">
        <v>66</v>
      </c>
      <c r="E72" s="100" t="s">
        <v>67</v>
      </c>
      <c r="F72" s="111">
        <v>0</v>
      </c>
      <c r="G72" s="28"/>
      <c r="H72" s="28">
        <f>F72</f>
        <v>0</v>
      </c>
      <c r="I72" s="28"/>
      <c r="J72" s="28"/>
      <c r="K72" s="28"/>
      <c r="L72" s="28"/>
      <c r="M72" s="60">
        <f>F72</f>
        <v>0</v>
      </c>
      <c r="N72" s="121"/>
      <c r="O72" s="36">
        <v>0</v>
      </c>
      <c r="P72" s="128"/>
      <c r="Q72" s="128">
        <f>O72</f>
        <v>0</v>
      </c>
      <c r="R72" s="128">
        <f>H72</f>
        <v>0</v>
      </c>
      <c r="S72" s="53"/>
      <c r="T72" s="128">
        <f t="shared" si="61"/>
        <v>0</v>
      </c>
      <c r="U72" s="128">
        <f t="shared" si="61"/>
        <v>0</v>
      </c>
      <c r="V72" s="128">
        <f t="shared" si="61"/>
        <v>0</v>
      </c>
      <c r="W72" s="142">
        <f t="shared" si="61"/>
        <v>0</v>
      </c>
      <c r="X72" s="36"/>
      <c r="Y72" s="128"/>
      <c r="Z72" s="128">
        <f>X72</f>
        <v>0</v>
      </c>
      <c r="AA72" s="128">
        <f>H72</f>
        <v>0</v>
      </c>
      <c r="AB72" s="53"/>
      <c r="AC72" s="128">
        <f t="shared" si="62"/>
        <v>0</v>
      </c>
      <c r="AD72" s="128">
        <f t="shared" si="62"/>
        <v>0</v>
      </c>
      <c r="AE72" s="128">
        <f t="shared" si="62"/>
        <v>0</v>
      </c>
      <c r="AF72" s="135">
        <f t="shared" si="62"/>
        <v>0</v>
      </c>
    </row>
    <row r="73" spans="1:32" s="11" customFormat="1" ht="31.5">
      <c r="A73" s="72" t="s">
        <v>93</v>
      </c>
      <c r="B73" s="73"/>
      <c r="C73" s="74" t="s">
        <v>86</v>
      </c>
      <c r="D73" s="75" t="s">
        <v>66</v>
      </c>
      <c r="E73" s="103" t="s">
        <v>67</v>
      </c>
      <c r="F73" s="113">
        <f aca="true" t="shared" si="63" ref="F73:AF73">F75+F76</f>
        <v>0</v>
      </c>
      <c r="G73" s="26">
        <f t="shared" si="63"/>
        <v>0</v>
      </c>
      <c r="H73" s="26">
        <f t="shared" si="63"/>
        <v>0</v>
      </c>
      <c r="I73" s="26">
        <f t="shared" si="63"/>
        <v>0</v>
      </c>
      <c r="J73" s="26">
        <f t="shared" si="63"/>
        <v>0</v>
      </c>
      <c r="K73" s="26">
        <f t="shared" si="63"/>
        <v>0</v>
      </c>
      <c r="L73" s="26">
        <f t="shared" si="63"/>
        <v>0</v>
      </c>
      <c r="M73" s="26">
        <f t="shared" si="63"/>
        <v>0</v>
      </c>
      <c r="N73" s="125">
        <f t="shared" si="63"/>
        <v>0</v>
      </c>
      <c r="O73" s="113">
        <f t="shared" si="63"/>
        <v>0</v>
      </c>
      <c r="P73" s="26"/>
      <c r="Q73" s="26">
        <f t="shared" si="63"/>
        <v>0</v>
      </c>
      <c r="R73" s="26">
        <f t="shared" si="63"/>
        <v>0</v>
      </c>
      <c r="S73" s="26">
        <f t="shared" si="63"/>
        <v>0</v>
      </c>
      <c r="T73" s="26">
        <f t="shared" si="63"/>
        <v>0</v>
      </c>
      <c r="U73" s="26">
        <f t="shared" si="63"/>
        <v>0</v>
      </c>
      <c r="V73" s="26">
        <f t="shared" si="63"/>
        <v>0</v>
      </c>
      <c r="W73" s="125">
        <f t="shared" si="63"/>
        <v>0</v>
      </c>
      <c r="X73" s="113">
        <f t="shared" si="63"/>
        <v>0</v>
      </c>
      <c r="Y73" s="26">
        <f t="shared" si="63"/>
        <v>0</v>
      </c>
      <c r="Z73" s="26">
        <f t="shared" si="63"/>
        <v>0</v>
      </c>
      <c r="AA73" s="26">
        <f t="shared" si="63"/>
        <v>0</v>
      </c>
      <c r="AB73" s="26">
        <f t="shared" si="63"/>
        <v>0</v>
      </c>
      <c r="AC73" s="26">
        <f t="shared" si="63"/>
        <v>0</v>
      </c>
      <c r="AD73" s="26">
        <f t="shared" si="63"/>
        <v>0</v>
      </c>
      <c r="AE73" s="26">
        <f t="shared" si="63"/>
        <v>0</v>
      </c>
      <c r="AF73" s="83">
        <f t="shared" si="63"/>
        <v>0</v>
      </c>
    </row>
    <row r="74" spans="1:32" s="11" customFormat="1" ht="21">
      <c r="A74" s="45" t="s">
        <v>31</v>
      </c>
      <c r="B74" s="43"/>
      <c r="C74" s="41"/>
      <c r="D74" s="42"/>
      <c r="E74" s="100"/>
      <c r="F74" s="111"/>
      <c r="G74" s="28"/>
      <c r="H74" s="28"/>
      <c r="I74" s="28"/>
      <c r="J74" s="28"/>
      <c r="K74" s="28"/>
      <c r="L74" s="28"/>
      <c r="M74" s="28"/>
      <c r="N74" s="121"/>
      <c r="O74" s="57"/>
      <c r="P74" s="53"/>
      <c r="Q74" s="53"/>
      <c r="R74" s="53"/>
      <c r="S74" s="53"/>
      <c r="T74" s="53"/>
      <c r="U74" s="53"/>
      <c r="V74" s="53"/>
      <c r="W74" s="146"/>
      <c r="X74" s="57"/>
      <c r="Y74" s="53"/>
      <c r="Z74" s="53"/>
      <c r="AA74" s="53"/>
      <c r="AB74" s="53"/>
      <c r="AC74" s="53"/>
      <c r="AD74" s="53"/>
      <c r="AE74" s="53"/>
      <c r="AF74" s="58"/>
    </row>
    <row r="75" spans="1:32" s="11" customFormat="1" ht="31.5">
      <c r="A75" s="45" t="s">
        <v>95</v>
      </c>
      <c r="B75" s="43"/>
      <c r="C75" s="41" t="s">
        <v>103</v>
      </c>
      <c r="D75" s="42" t="s">
        <v>66</v>
      </c>
      <c r="E75" s="100" t="s">
        <v>67</v>
      </c>
      <c r="F75" s="111">
        <v>0</v>
      </c>
      <c r="G75" s="28"/>
      <c r="H75" s="28">
        <f>F75</f>
        <v>0</v>
      </c>
      <c r="I75" s="28"/>
      <c r="J75" s="28"/>
      <c r="K75" s="28"/>
      <c r="L75" s="28"/>
      <c r="M75" s="60">
        <f>F75</f>
        <v>0</v>
      </c>
      <c r="N75" s="121"/>
      <c r="O75" s="36"/>
      <c r="P75" s="128"/>
      <c r="Q75" s="128">
        <f>O75</f>
        <v>0</v>
      </c>
      <c r="R75" s="128">
        <f aca="true" t="shared" si="64" ref="R75:R81">H75</f>
        <v>0</v>
      </c>
      <c r="S75" s="53"/>
      <c r="T75" s="128">
        <f aca="true" t="shared" si="65" ref="T75:T81">J75</f>
        <v>0</v>
      </c>
      <c r="U75" s="128">
        <f aca="true" t="shared" si="66" ref="U75:U81">K75</f>
        <v>0</v>
      </c>
      <c r="V75" s="128">
        <f aca="true" t="shared" si="67" ref="V75:V81">L75</f>
        <v>0</v>
      </c>
      <c r="W75" s="142">
        <f aca="true" t="shared" si="68" ref="W75:W81">M75</f>
        <v>0</v>
      </c>
      <c r="X75" s="36"/>
      <c r="Y75" s="128"/>
      <c r="Z75" s="128">
        <f>X75</f>
        <v>0</v>
      </c>
      <c r="AA75" s="128">
        <f aca="true" t="shared" si="69" ref="AA75:AA81">H75</f>
        <v>0</v>
      </c>
      <c r="AB75" s="53"/>
      <c r="AC75" s="128">
        <f aca="true" t="shared" si="70" ref="AC75:AC81">J75</f>
        <v>0</v>
      </c>
      <c r="AD75" s="128">
        <f aca="true" t="shared" si="71" ref="AD75:AD81">K75</f>
        <v>0</v>
      </c>
      <c r="AE75" s="128">
        <f aca="true" t="shared" si="72" ref="AE75:AE81">L75</f>
        <v>0</v>
      </c>
      <c r="AF75" s="135">
        <f aca="true" t="shared" si="73" ref="AF75:AF81">M75</f>
        <v>0</v>
      </c>
    </row>
    <row r="76" spans="1:32" s="11" customFormat="1" ht="31.5">
      <c r="A76" s="45" t="s">
        <v>94</v>
      </c>
      <c r="B76" s="43"/>
      <c r="C76" s="41" t="s">
        <v>87</v>
      </c>
      <c r="D76" s="42" t="s">
        <v>66</v>
      </c>
      <c r="E76" s="100" t="s">
        <v>67</v>
      </c>
      <c r="F76" s="111">
        <v>0</v>
      </c>
      <c r="G76" s="28"/>
      <c r="H76" s="28">
        <f>F76</f>
        <v>0</v>
      </c>
      <c r="I76" s="28"/>
      <c r="J76" s="28"/>
      <c r="K76" s="28"/>
      <c r="L76" s="28"/>
      <c r="M76" s="60">
        <f>F76</f>
        <v>0</v>
      </c>
      <c r="N76" s="121"/>
      <c r="O76" s="36"/>
      <c r="P76" s="128"/>
      <c r="Q76" s="128">
        <f>O76</f>
        <v>0</v>
      </c>
      <c r="R76" s="128">
        <f t="shared" si="64"/>
        <v>0</v>
      </c>
      <c r="S76" s="53"/>
      <c r="T76" s="128">
        <f t="shared" si="65"/>
        <v>0</v>
      </c>
      <c r="U76" s="128">
        <f t="shared" si="66"/>
        <v>0</v>
      </c>
      <c r="V76" s="128">
        <f t="shared" si="67"/>
        <v>0</v>
      </c>
      <c r="W76" s="142">
        <f t="shared" si="68"/>
        <v>0</v>
      </c>
      <c r="X76" s="36"/>
      <c r="Y76" s="128"/>
      <c r="Z76" s="128">
        <f>X76</f>
        <v>0</v>
      </c>
      <c r="AA76" s="128">
        <f t="shared" si="69"/>
        <v>0</v>
      </c>
      <c r="AB76" s="53"/>
      <c r="AC76" s="128">
        <f t="shared" si="70"/>
        <v>0</v>
      </c>
      <c r="AD76" s="128">
        <f t="shared" si="71"/>
        <v>0</v>
      </c>
      <c r="AE76" s="128">
        <f t="shared" si="72"/>
        <v>0</v>
      </c>
      <c r="AF76" s="135">
        <f t="shared" si="73"/>
        <v>0</v>
      </c>
    </row>
    <row r="77" spans="1:32" s="11" customFormat="1" ht="20.25">
      <c r="A77" s="72" t="s">
        <v>105</v>
      </c>
      <c r="B77" s="73"/>
      <c r="C77" s="82"/>
      <c r="D77" s="75"/>
      <c r="E77" s="103"/>
      <c r="F77" s="113">
        <f>F67</f>
        <v>0</v>
      </c>
      <c r="G77" s="26">
        <f aca="true" t="shared" si="74" ref="G77:AF77">G67</f>
        <v>0</v>
      </c>
      <c r="H77" s="26">
        <f t="shared" si="74"/>
        <v>0</v>
      </c>
      <c r="I77" s="26">
        <f t="shared" si="74"/>
        <v>0</v>
      </c>
      <c r="J77" s="26">
        <f t="shared" si="74"/>
        <v>0</v>
      </c>
      <c r="K77" s="26">
        <f t="shared" si="74"/>
        <v>0</v>
      </c>
      <c r="L77" s="26">
        <f t="shared" si="74"/>
        <v>0</v>
      </c>
      <c r="M77" s="24">
        <f>F77</f>
        <v>0</v>
      </c>
      <c r="N77" s="125">
        <f t="shared" si="74"/>
        <v>0</v>
      </c>
      <c r="O77" s="113">
        <f t="shared" si="74"/>
        <v>550000</v>
      </c>
      <c r="P77" s="26"/>
      <c r="Q77" s="26">
        <f t="shared" si="74"/>
        <v>550000</v>
      </c>
      <c r="R77" s="26">
        <f t="shared" si="74"/>
        <v>0</v>
      </c>
      <c r="S77" s="26">
        <f t="shared" si="74"/>
        <v>0</v>
      </c>
      <c r="T77" s="26">
        <f t="shared" si="74"/>
        <v>0</v>
      </c>
      <c r="U77" s="26">
        <f t="shared" si="74"/>
        <v>0</v>
      </c>
      <c r="V77" s="26">
        <f t="shared" si="74"/>
        <v>550000</v>
      </c>
      <c r="W77" s="125">
        <f t="shared" si="74"/>
        <v>0</v>
      </c>
      <c r="X77" s="113">
        <f t="shared" si="74"/>
        <v>0</v>
      </c>
      <c r="Y77" s="26">
        <f t="shared" si="74"/>
        <v>0</v>
      </c>
      <c r="Z77" s="26">
        <f t="shared" si="74"/>
        <v>0</v>
      </c>
      <c r="AA77" s="26">
        <f t="shared" si="74"/>
        <v>0</v>
      </c>
      <c r="AB77" s="26">
        <f t="shared" si="74"/>
        <v>0</v>
      </c>
      <c r="AC77" s="26">
        <f t="shared" si="74"/>
        <v>0</v>
      </c>
      <c r="AD77" s="26">
        <f t="shared" si="74"/>
        <v>0</v>
      </c>
      <c r="AE77" s="26">
        <f t="shared" si="74"/>
        <v>0</v>
      </c>
      <c r="AF77" s="83">
        <f t="shared" si="74"/>
        <v>0</v>
      </c>
    </row>
    <row r="78" spans="1:32" ht="31.5">
      <c r="A78" s="46" t="s">
        <v>99</v>
      </c>
      <c r="B78" s="47"/>
      <c r="C78" s="48" t="s">
        <v>89</v>
      </c>
      <c r="D78" s="42" t="s">
        <v>70</v>
      </c>
      <c r="E78" s="100" t="s">
        <v>67</v>
      </c>
      <c r="F78" s="108">
        <v>0</v>
      </c>
      <c r="G78" s="28"/>
      <c r="H78" s="28"/>
      <c r="I78" s="28"/>
      <c r="J78" s="28"/>
      <c r="K78" s="28"/>
      <c r="L78" s="28"/>
      <c r="M78" s="28"/>
      <c r="N78" s="121"/>
      <c r="O78" s="19">
        <f>F78</f>
        <v>0</v>
      </c>
      <c r="P78" s="128"/>
      <c r="Q78" s="128">
        <f>G78</f>
        <v>0</v>
      </c>
      <c r="R78" s="128">
        <f t="shared" si="64"/>
        <v>0</v>
      </c>
      <c r="S78" s="55"/>
      <c r="T78" s="128">
        <f t="shared" si="65"/>
        <v>0</v>
      </c>
      <c r="U78" s="128">
        <f t="shared" si="66"/>
        <v>0</v>
      </c>
      <c r="V78" s="128">
        <f t="shared" si="67"/>
        <v>0</v>
      </c>
      <c r="W78" s="142">
        <f t="shared" si="68"/>
        <v>0</v>
      </c>
      <c r="X78" s="19">
        <f>F78</f>
        <v>0</v>
      </c>
      <c r="Y78" s="128"/>
      <c r="Z78" s="128">
        <f>G78</f>
        <v>0</v>
      </c>
      <c r="AA78" s="128">
        <f t="shared" si="69"/>
        <v>0</v>
      </c>
      <c r="AB78" s="55"/>
      <c r="AC78" s="128">
        <f t="shared" si="70"/>
        <v>0</v>
      </c>
      <c r="AD78" s="128">
        <f t="shared" si="71"/>
        <v>0</v>
      </c>
      <c r="AE78" s="128">
        <f t="shared" si="72"/>
        <v>0</v>
      </c>
      <c r="AF78" s="135">
        <f t="shared" si="73"/>
        <v>0</v>
      </c>
    </row>
    <row r="79" spans="1:32" ht="31.5">
      <c r="A79" s="46"/>
      <c r="B79" s="47"/>
      <c r="C79" s="48" t="s">
        <v>89</v>
      </c>
      <c r="D79" s="42" t="s">
        <v>75</v>
      </c>
      <c r="E79" s="100" t="s">
        <v>76</v>
      </c>
      <c r="F79" s="108">
        <v>0</v>
      </c>
      <c r="G79" s="28"/>
      <c r="H79" s="28"/>
      <c r="I79" s="28"/>
      <c r="J79" s="28"/>
      <c r="K79" s="28"/>
      <c r="L79" s="28"/>
      <c r="M79" s="28"/>
      <c r="N79" s="121"/>
      <c r="O79" s="19">
        <f>F79</f>
        <v>0</v>
      </c>
      <c r="P79" s="128"/>
      <c r="Q79" s="128">
        <f>G79</f>
        <v>0</v>
      </c>
      <c r="R79" s="128">
        <f t="shared" si="64"/>
        <v>0</v>
      </c>
      <c r="S79" s="55"/>
      <c r="T79" s="128">
        <f t="shared" si="65"/>
        <v>0</v>
      </c>
      <c r="U79" s="128">
        <f t="shared" si="66"/>
        <v>0</v>
      </c>
      <c r="V79" s="128">
        <f t="shared" si="67"/>
        <v>0</v>
      </c>
      <c r="W79" s="142">
        <f t="shared" si="68"/>
        <v>0</v>
      </c>
      <c r="X79" s="19">
        <f>F79</f>
        <v>0</v>
      </c>
      <c r="Y79" s="128"/>
      <c r="Z79" s="128">
        <f>G79</f>
        <v>0</v>
      </c>
      <c r="AA79" s="128">
        <f t="shared" si="69"/>
        <v>0</v>
      </c>
      <c r="AB79" s="55"/>
      <c r="AC79" s="128">
        <f t="shared" si="70"/>
        <v>0</v>
      </c>
      <c r="AD79" s="128">
        <f t="shared" si="71"/>
        <v>0</v>
      </c>
      <c r="AE79" s="128">
        <f t="shared" si="72"/>
        <v>0</v>
      </c>
      <c r="AF79" s="135">
        <f t="shared" si="73"/>
        <v>0</v>
      </c>
    </row>
    <row r="80" spans="1:32" ht="31.5">
      <c r="A80" s="46"/>
      <c r="B80" s="47"/>
      <c r="C80" s="48" t="s">
        <v>89</v>
      </c>
      <c r="D80" s="42" t="s">
        <v>66</v>
      </c>
      <c r="E80" s="100" t="s">
        <v>67</v>
      </c>
      <c r="F80" s="108">
        <v>0</v>
      </c>
      <c r="G80" s="28"/>
      <c r="H80" s="28"/>
      <c r="I80" s="28"/>
      <c r="J80" s="28"/>
      <c r="K80" s="28"/>
      <c r="L80" s="28"/>
      <c r="M80" s="28"/>
      <c r="N80" s="121"/>
      <c r="O80" s="19">
        <f>F80</f>
        <v>0</v>
      </c>
      <c r="P80" s="128"/>
      <c r="Q80" s="128">
        <f>G80</f>
        <v>0</v>
      </c>
      <c r="R80" s="128">
        <f t="shared" si="64"/>
        <v>0</v>
      </c>
      <c r="S80" s="55"/>
      <c r="T80" s="128">
        <f t="shared" si="65"/>
        <v>0</v>
      </c>
      <c r="U80" s="128">
        <f t="shared" si="66"/>
        <v>0</v>
      </c>
      <c r="V80" s="128">
        <f t="shared" si="67"/>
        <v>0</v>
      </c>
      <c r="W80" s="142">
        <f t="shared" si="68"/>
        <v>0</v>
      </c>
      <c r="X80" s="19">
        <f>F80</f>
        <v>0</v>
      </c>
      <c r="Y80" s="128"/>
      <c r="Z80" s="128">
        <f>G80</f>
        <v>0</v>
      </c>
      <c r="AA80" s="128">
        <f t="shared" si="69"/>
        <v>0</v>
      </c>
      <c r="AB80" s="55"/>
      <c r="AC80" s="128">
        <f t="shared" si="70"/>
        <v>0</v>
      </c>
      <c r="AD80" s="128">
        <f t="shared" si="71"/>
        <v>0</v>
      </c>
      <c r="AE80" s="128">
        <f t="shared" si="72"/>
        <v>0</v>
      </c>
      <c r="AF80" s="135">
        <f t="shared" si="73"/>
        <v>0</v>
      </c>
    </row>
    <row r="81" spans="1:32" ht="21.75" thickBot="1">
      <c r="A81" s="49" t="s">
        <v>100</v>
      </c>
      <c r="B81" s="50"/>
      <c r="C81" s="51" t="s">
        <v>89</v>
      </c>
      <c r="D81" s="52"/>
      <c r="E81" s="105"/>
      <c r="F81" s="117">
        <v>0</v>
      </c>
      <c r="G81" s="118"/>
      <c r="H81" s="118"/>
      <c r="I81" s="118"/>
      <c r="J81" s="118"/>
      <c r="K81" s="118"/>
      <c r="L81" s="118"/>
      <c r="M81" s="118"/>
      <c r="N81" s="127"/>
      <c r="O81" s="119">
        <f>F81</f>
        <v>0</v>
      </c>
      <c r="P81" s="138"/>
      <c r="Q81" s="138">
        <f>G81</f>
        <v>0</v>
      </c>
      <c r="R81" s="138">
        <f t="shared" si="64"/>
        <v>0</v>
      </c>
      <c r="S81" s="59"/>
      <c r="T81" s="138">
        <f t="shared" si="65"/>
        <v>0</v>
      </c>
      <c r="U81" s="138">
        <f t="shared" si="66"/>
        <v>0</v>
      </c>
      <c r="V81" s="138">
        <f t="shared" si="67"/>
        <v>0</v>
      </c>
      <c r="W81" s="147">
        <f t="shared" si="68"/>
        <v>0</v>
      </c>
      <c r="X81" s="119">
        <f>F81</f>
        <v>0</v>
      </c>
      <c r="Y81" s="138"/>
      <c r="Z81" s="138">
        <f>G81</f>
        <v>0</v>
      </c>
      <c r="AA81" s="138">
        <f t="shared" si="69"/>
        <v>0</v>
      </c>
      <c r="AB81" s="59"/>
      <c r="AC81" s="138">
        <f t="shared" si="70"/>
        <v>0</v>
      </c>
      <c r="AD81" s="138">
        <f t="shared" si="71"/>
        <v>0</v>
      </c>
      <c r="AE81" s="138">
        <f t="shared" si="72"/>
        <v>0</v>
      </c>
      <c r="AF81" s="139">
        <f t="shared" si="73"/>
        <v>0</v>
      </c>
    </row>
  </sheetData>
  <sheetProtection autoFilter="0"/>
  <autoFilter ref="A5:AV81"/>
  <mergeCells count="33">
    <mergeCell ref="J3:J4"/>
    <mergeCell ref="K3:L3"/>
    <mergeCell ref="M3:M4"/>
    <mergeCell ref="R3:R4"/>
    <mergeCell ref="S3:S4"/>
    <mergeCell ref="T3:U3"/>
    <mergeCell ref="A1:A4"/>
    <mergeCell ref="X2:X4"/>
    <mergeCell ref="V3:V4"/>
    <mergeCell ref="W3:W4"/>
    <mergeCell ref="G2:N2"/>
    <mergeCell ref="G3:G4"/>
    <mergeCell ref="I3:I4"/>
    <mergeCell ref="N3:N4"/>
    <mergeCell ref="Y2:AF2"/>
    <mergeCell ref="Y3:Y4"/>
    <mergeCell ref="Z3:Z4"/>
    <mergeCell ref="AA3:AA4"/>
    <mergeCell ref="AB3:AB4"/>
    <mergeCell ref="AC3:AD3"/>
    <mergeCell ref="AE3:AE4"/>
    <mergeCell ref="AF3:AF4"/>
    <mergeCell ref="Q3:Q4"/>
    <mergeCell ref="B1:B4"/>
    <mergeCell ref="C1:C4"/>
    <mergeCell ref="D1:D4"/>
    <mergeCell ref="E1:E4"/>
    <mergeCell ref="F2:F4"/>
    <mergeCell ref="F1:AF1"/>
    <mergeCell ref="O2:O4"/>
    <mergeCell ref="P2:W2"/>
    <mergeCell ref="P3:P4"/>
    <mergeCell ref="H3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6" r:id="rId1"/>
  <headerFooter>
    <oddFooter>&amp;CСтраница &amp;P</oddFooter>
  </headerFooter>
  <rowBreaks count="1" manualBreakCount="1">
    <brk id="40" max="32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0">
      <selection activeCell="C37" sqref="C37:E37"/>
    </sheetView>
  </sheetViews>
  <sheetFormatPr defaultColWidth="9.140625" defaultRowHeight="15"/>
  <cols>
    <col min="1" max="1" width="56.140625" style="0" customWidth="1"/>
    <col min="3" max="11" width="15.28125" style="0" customWidth="1"/>
  </cols>
  <sheetData>
    <row r="2" spans="1:11" ht="15">
      <c r="A2" s="197" t="s">
        <v>110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>
      <c r="A4" s="198" t="s">
        <v>64</v>
      </c>
      <c r="B4" s="206" t="s">
        <v>111</v>
      </c>
      <c r="C4" s="191" t="s">
        <v>112</v>
      </c>
      <c r="D4" s="191"/>
      <c r="E4" s="191"/>
      <c r="F4" s="191"/>
      <c r="G4" s="191"/>
      <c r="H4" s="191"/>
      <c r="I4" s="191"/>
      <c r="J4" s="191"/>
      <c r="K4" s="191"/>
    </row>
    <row r="5" spans="1:11" ht="15">
      <c r="A5" s="199"/>
      <c r="B5" s="207"/>
      <c r="C5" s="191" t="s">
        <v>113</v>
      </c>
      <c r="D5" s="191"/>
      <c r="E5" s="191"/>
      <c r="F5" s="191" t="s">
        <v>27</v>
      </c>
      <c r="G5" s="191"/>
      <c r="H5" s="191"/>
      <c r="I5" s="191"/>
      <c r="J5" s="191"/>
      <c r="K5" s="191"/>
    </row>
    <row r="6" spans="1:11" ht="55.5" customHeight="1">
      <c r="A6" s="199"/>
      <c r="B6" s="207"/>
      <c r="C6" s="191"/>
      <c r="D6" s="191"/>
      <c r="E6" s="191"/>
      <c r="F6" s="191" t="s">
        <v>114</v>
      </c>
      <c r="G6" s="191"/>
      <c r="H6" s="191"/>
      <c r="I6" s="191" t="s">
        <v>115</v>
      </c>
      <c r="J6" s="191"/>
      <c r="K6" s="191"/>
    </row>
    <row r="7" spans="1:11" ht="38.25">
      <c r="A7" s="200"/>
      <c r="B7" s="208"/>
      <c r="C7" s="8" t="s">
        <v>116</v>
      </c>
      <c r="D7" s="8" t="s">
        <v>117</v>
      </c>
      <c r="E7" s="8" t="s">
        <v>118</v>
      </c>
      <c r="F7" s="8" t="s">
        <v>116</v>
      </c>
      <c r="G7" s="8" t="s">
        <v>117</v>
      </c>
      <c r="H7" s="8" t="s">
        <v>118</v>
      </c>
      <c r="I7" s="8" t="s">
        <v>116</v>
      </c>
      <c r="J7" s="8" t="s">
        <v>117</v>
      </c>
      <c r="K7" s="8" t="s">
        <v>118</v>
      </c>
    </row>
    <row r="8" spans="1:11" ht="15">
      <c r="A8" s="90">
        <v>1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>
        <v>9</v>
      </c>
      <c r="I8" s="8">
        <v>10</v>
      </c>
      <c r="J8" s="8">
        <v>11</v>
      </c>
      <c r="K8" s="8">
        <v>12</v>
      </c>
    </row>
    <row r="9" spans="1:11" ht="15">
      <c r="A9" s="13" t="s">
        <v>119</v>
      </c>
      <c r="B9" s="14" t="s">
        <v>120</v>
      </c>
      <c r="C9" s="149">
        <f aca="true" t="shared" si="0" ref="C9:K9">C11+C13</f>
        <v>29936750</v>
      </c>
      <c r="D9" s="149">
        <f t="shared" si="0"/>
        <v>30486750</v>
      </c>
      <c r="E9" s="149">
        <f t="shared" si="0"/>
        <v>29936750</v>
      </c>
      <c r="F9" s="149">
        <f t="shared" si="0"/>
        <v>7978660</v>
      </c>
      <c r="G9" s="149">
        <f t="shared" si="0"/>
        <v>8528660</v>
      </c>
      <c r="H9" s="149">
        <f t="shared" si="0"/>
        <v>7978660</v>
      </c>
      <c r="I9" s="149">
        <f>I11+I13</f>
        <v>21958090</v>
      </c>
      <c r="J9" s="149">
        <f t="shared" si="0"/>
        <v>21958090</v>
      </c>
      <c r="K9" s="149">
        <f t="shared" si="0"/>
        <v>21958090</v>
      </c>
    </row>
    <row r="10" spans="1:11" ht="15">
      <c r="A10" s="13"/>
      <c r="B10" s="14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ht="25.5">
      <c r="A11" s="13" t="s">
        <v>121</v>
      </c>
      <c r="B11" s="14" t="s">
        <v>120</v>
      </c>
      <c r="C11" s="149">
        <f>F11+I11</f>
        <v>589320.04</v>
      </c>
      <c r="D11" s="149">
        <f>G11+J11</f>
        <v>589320.04</v>
      </c>
      <c r="E11" s="149">
        <f>H11+K11</f>
        <v>589320.04</v>
      </c>
      <c r="F11" s="149">
        <f>197475.3+182292+24422.23+16505.99+59184.52+13890+95550</f>
        <v>589320.04</v>
      </c>
      <c r="G11" s="149">
        <f>197475.3+182292+24422.23+16505.99+59184.52+13890+95550</f>
        <v>589320.04</v>
      </c>
      <c r="H11" s="149">
        <f>197475.3+182292+24422.23+16505.99+59184.52+13890+95550</f>
        <v>589320.04</v>
      </c>
      <c r="I11" s="149"/>
      <c r="J11" s="149"/>
      <c r="K11" s="149"/>
    </row>
    <row r="12" spans="1:11" ht="15">
      <c r="A12" s="13"/>
      <c r="B12" s="14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ht="25.5">
      <c r="A13" s="91" t="s">
        <v>122</v>
      </c>
      <c r="B13" s="14"/>
      <c r="C13" s="149">
        <f>F13+I13</f>
        <v>29347429.96</v>
      </c>
      <c r="D13" s="149">
        <f>G13+J13</f>
        <v>29897429.96</v>
      </c>
      <c r="E13" s="149">
        <f>H13+K13</f>
        <v>29347429.96</v>
      </c>
      <c r="F13" s="149">
        <v>7389339.96</v>
      </c>
      <c r="G13" s="149">
        <f>7389339.96+550000</f>
        <v>7939339.96</v>
      </c>
      <c r="H13" s="149">
        <v>7389339.96</v>
      </c>
      <c r="I13" s="149">
        <f>19441090+2517000</f>
        <v>21958090</v>
      </c>
      <c r="J13" s="149">
        <f>19441090+2517000</f>
        <v>21958090</v>
      </c>
      <c r="K13" s="149">
        <f>19441090+2517000</f>
        <v>21958090</v>
      </c>
    </row>
    <row r="14" spans="1:11" ht="15">
      <c r="A14" s="13"/>
      <c r="B14" s="15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33" customHeight="1">
      <c r="A15" s="201" t="s">
        <v>123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5.5">
      <c r="A17" s="92" t="s">
        <v>64</v>
      </c>
      <c r="B17" s="8" t="s">
        <v>47</v>
      </c>
      <c r="C17" s="191" t="s">
        <v>124</v>
      </c>
      <c r="D17" s="191"/>
      <c r="E17" s="191"/>
      <c r="F17" s="16"/>
      <c r="G17" s="16"/>
      <c r="H17" s="16"/>
      <c r="I17" s="16"/>
      <c r="J17" s="16"/>
      <c r="K17" s="16"/>
    </row>
    <row r="18" spans="1:11" ht="15">
      <c r="A18" s="93">
        <v>1</v>
      </c>
      <c r="B18" s="93">
        <v>2</v>
      </c>
      <c r="C18" s="192">
        <v>3</v>
      </c>
      <c r="D18" s="192"/>
      <c r="E18" s="192"/>
      <c r="F18" s="16"/>
      <c r="G18" s="150"/>
      <c r="H18" s="16"/>
      <c r="I18" s="16"/>
      <c r="J18" s="16"/>
      <c r="K18" s="16"/>
    </row>
    <row r="19" spans="1:11" ht="15">
      <c r="A19" s="92" t="s">
        <v>99</v>
      </c>
      <c r="B19" s="93" t="s">
        <v>125</v>
      </c>
      <c r="C19" s="193"/>
      <c r="D19" s="193"/>
      <c r="E19" s="193"/>
      <c r="F19" s="16"/>
      <c r="G19" s="150"/>
      <c r="H19" s="16"/>
      <c r="I19" s="16"/>
      <c r="J19" s="16"/>
      <c r="K19" s="16"/>
    </row>
    <row r="20" spans="1:11" ht="15">
      <c r="A20" s="92" t="s">
        <v>100</v>
      </c>
      <c r="B20" s="93" t="s">
        <v>126</v>
      </c>
      <c r="C20" s="193"/>
      <c r="D20" s="193"/>
      <c r="E20" s="193"/>
      <c r="F20" s="16"/>
      <c r="G20" s="16"/>
      <c r="H20" s="16"/>
      <c r="I20" s="16"/>
      <c r="J20" s="16"/>
      <c r="K20" s="16"/>
    </row>
    <row r="21" spans="1:11" ht="15">
      <c r="A21" s="92" t="s">
        <v>127</v>
      </c>
      <c r="B21" s="93" t="s">
        <v>128</v>
      </c>
      <c r="C21" s="193"/>
      <c r="D21" s="193"/>
      <c r="E21" s="193"/>
      <c r="F21" s="16"/>
      <c r="G21" s="16"/>
      <c r="H21" s="16"/>
      <c r="I21" s="16"/>
      <c r="J21" s="16"/>
      <c r="K21" s="16"/>
    </row>
    <row r="22" spans="1:11" ht="15">
      <c r="A22" s="92" t="s">
        <v>129</v>
      </c>
      <c r="B22" s="93" t="s">
        <v>130</v>
      </c>
      <c r="C22" s="193"/>
      <c r="D22" s="193"/>
      <c r="E22" s="193"/>
      <c r="F22" s="16"/>
      <c r="G22" s="16"/>
      <c r="H22" s="16"/>
      <c r="I22" s="16"/>
      <c r="J22" s="16"/>
      <c r="K22" s="16"/>
    </row>
    <row r="23" spans="1:1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">
      <c r="A24" s="202" t="s">
        <v>131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</row>
    <row r="25" spans="1:1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5.5">
      <c r="A26" s="92" t="s">
        <v>64</v>
      </c>
      <c r="B26" s="8" t="s">
        <v>47</v>
      </c>
      <c r="C26" s="191" t="s">
        <v>132</v>
      </c>
      <c r="D26" s="191"/>
      <c r="E26" s="191"/>
      <c r="F26" s="16"/>
      <c r="G26" s="16"/>
      <c r="H26" s="16"/>
      <c r="I26" s="16"/>
      <c r="J26" s="16"/>
      <c r="K26" s="16"/>
    </row>
    <row r="27" spans="1:11" ht="15">
      <c r="A27" s="93">
        <v>1</v>
      </c>
      <c r="B27" s="93">
        <v>2</v>
      </c>
      <c r="C27" s="192">
        <v>3</v>
      </c>
      <c r="D27" s="192"/>
      <c r="E27" s="192"/>
      <c r="F27" s="16"/>
      <c r="G27" s="16"/>
      <c r="H27" s="16"/>
      <c r="I27" s="16"/>
      <c r="J27" s="16"/>
      <c r="K27" s="16"/>
    </row>
    <row r="28" spans="1:11" ht="25.5">
      <c r="A28" s="12" t="s">
        <v>133</v>
      </c>
      <c r="B28" s="8"/>
      <c r="C28" s="194">
        <v>371744</v>
      </c>
      <c r="D28" s="195"/>
      <c r="E28" s="196"/>
      <c r="F28" s="16"/>
      <c r="G28" s="16"/>
      <c r="H28" s="16"/>
      <c r="I28" s="16"/>
      <c r="J28" s="16"/>
      <c r="K28" s="16"/>
    </row>
    <row r="29" spans="1:11" ht="15">
      <c r="A29" s="12" t="s">
        <v>134</v>
      </c>
      <c r="B29" s="8"/>
      <c r="C29" s="203">
        <v>162</v>
      </c>
      <c r="D29" s="204"/>
      <c r="E29" s="205"/>
      <c r="F29" s="16"/>
      <c r="G29" s="16"/>
      <c r="H29" s="16"/>
      <c r="I29" s="16"/>
      <c r="J29" s="16"/>
      <c r="K29" s="16"/>
    </row>
    <row r="30" spans="1:11" ht="25.5">
      <c r="A30" s="12" t="s">
        <v>135</v>
      </c>
      <c r="B30" s="8"/>
      <c r="C30" s="203">
        <v>197</v>
      </c>
      <c r="D30" s="204"/>
      <c r="E30" s="205"/>
      <c r="F30" s="16"/>
      <c r="G30" s="16"/>
      <c r="H30" s="16"/>
      <c r="I30" s="16"/>
      <c r="J30" s="16"/>
      <c r="K30" s="16"/>
    </row>
    <row r="31" spans="1:11" ht="38.25">
      <c r="A31" s="12" t="s">
        <v>136</v>
      </c>
      <c r="B31" s="8"/>
      <c r="C31" s="203"/>
      <c r="D31" s="204"/>
      <c r="E31" s="205"/>
      <c r="F31" s="16"/>
      <c r="G31" s="16"/>
      <c r="H31" s="16"/>
      <c r="I31" s="16"/>
      <c r="J31" s="16"/>
      <c r="K31" s="16"/>
    </row>
    <row r="32" spans="1:11" ht="25.5">
      <c r="A32" s="12" t="s">
        <v>137</v>
      </c>
      <c r="B32" s="8"/>
      <c r="C32" s="203">
        <v>2</v>
      </c>
      <c r="D32" s="204"/>
      <c r="E32" s="205"/>
      <c r="F32" s="16"/>
      <c r="G32" s="16"/>
      <c r="H32" s="16"/>
      <c r="I32" s="16"/>
      <c r="J32" s="16"/>
      <c r="K32" s="16"/>
    </row>
    <row r="33" spans="1:11" ht="25.5">
      <c r="A33" s="12" t="s">
        <v>138</v>
      </c>
      <c r="B33" s="8"/>
      <c r="C33" s="203">
        <v>195</v>
      </c>
      <c r="D33" s="204"/>
      <c r="E33" s="205"/>
      <c r="F33" s="16"/>
      <c r="G33" s="16"/>
      <c r="H33" s="16"/>
      <c r="I33" s="16"/>
      <c r="J33" s="16"/>
      <c r="K33" s="16"/>
    </row>
    <row r="34" spans="1:11" ht="15">
      <c r="A34" s="12" t="s">
        <v>139</v>
      </c>
      <c r="B34" s="8"/>
      <c r="C34" s="194"/>
      <c r="D34" s="195"/>
      <c r="E34" s="196"/>
      <c r="F34" s="16"/>
      <c r="G34" s="16"/>
      <c r="H34" s="16"/>
      <c r="I34" s="16"/>
      <c r="J34" s="16"/>
      <c r="K34" s="16"/>
    </row>
    <row r="35" spans="1:11" ht="25.5">
      <c r="A35" s="12" t="s">
        <v>140</v>
      </c>
      <c r="B35" s="8"/>
      <c r="C35" s="194">
        <v>11582000</v>
      </c>
      <c r="D35" s="195"/>
      <c r="E35" s="196"/>
      <c r="F35" s="16"/>
      <c r="G35" s="16"/>
      <c r="H35" s="16"/>
      <c r="I35" s="16"/>
      <c r="J35" s="16"/>
      <c r="K35" s="16"/>
    </row>
    <row r="36" spans="1:11" ht="15">
      <c r="A36" s="12" t="s">
        <v>141</v>
      </c>
      <c r="B36" s="8"/>
      <c r="C36" s="194">
        <v>14518</v>
      </c>
      <c r="D36" s="195"/>
      <c r="E36" s="196"/>
      <c r="F36" s="16"/>
      <c r="G36" s="16"/>
      <c r="H36" s="16"/>
      <c r="I36" s="16"/>
      <c r="J36" s="16"/>
      <c r="K36" s="16"/>
    </row>
    <row r="37" spans="1:11" ht="15">
      <c r="A37" s="12" t="s">
        <v>142</v>
      </c>
      <c r="B37" s="8"/>
      <c r="C37" s="194">
        <v>116.5</v>
      </c>
      <c r="D37" s="195"/>
      <c r="E37" s="196"/>
      <c r="F37" s="16"/>
      <c r="G37" s="16"/>
      <c r="H37" s="16"/>
      <c r="I37" s="16"/>
      <c r="J37" s="16"/>
      <c r="K37" s="16"/>
    </row>
    <row r="38" spans="1:5" ht="15">
      <c r="A38" s="87"/>
      <c r="B38" s="9"/>
      <c r="C38" s="88"/>
      <c r="D38" s="89"/>
      <c r="E38" s="89"/>
    </row>
    <row r="39" spans="1:5" ht="15">
      <c r="A39" s="87"/>
      <c r="B39" s="9"/>
      <c r="C39" s="88"/>
      <c r="D39" s="89"/>
      <c r="E39" s="89"/>
    </row>
    <row r="40" ht="32.25" customHeight="1"/>
  </sheetData>
  <sheetProtection/>
  <mergeCells count="28">
    <mergeCell ref="C20:E20"/>
    <mergeCell ref="C21:E21"/>
    <mergeCell ref="C26:E26"/>
    <mergeCell ref="C27:E27"/>
    <mergeCell ref="C28:E28"/>
    <mergeCell ref="C29:E29"/>
    <mergeCell ref="C30:E30"/>
    <mergeCell ref="C31:E31"/>
    <mergeCell ref="C33:E33"/>
    <mergeCell ref="C34:E34"/>
    <mergeCell ref="C35:E35"/>
    <mergeCell ref="C36:E36"/>
    <mergeCell ref="C37:E37"/>
    <mergeCell ref="A2:K2"/>
    <mergeCell ref="A4:A7"/>
    <mergeCell ref="A15:K15"/>
    <mergeCell ref="A24:K24"/>
    <mergeCell ref="C32:E32"/>
    <mergeCell ref="C22:E22"/>
    <mergeCell ref="B4:B7"/>
    <mergeCell ref="C4:K4"/>
    <mergeCell ref="C5:E6"/>
    <mergeCell ref="F5:K5"/>
    <mergeCell ref="F6:H6"/>
    <mergeCell ref="I6:K6"/>
    <mergeCell ref="C17:E17"/>
    <mergeCell ref="C18:E18"/>
    <mergeCell ref="C19:E19"/>
  </mergeCells>
  <printOptions/>
  <pageMargins left="0.3937007874015748" right="0.31496062992125984" top="0.15748031496062992" bottom="0.15748031496062992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Анат. Веселова</dc:creator>
  <cp:keywords/>
  <dc:description/>
  <cp:lastModifiedBy>Бухгалтер</cp:lastModifiedBy>
  <cp:lastPrinted>2017-01-11T05:31:10Z</cp:lastPrinted>
  <dcterms:created xsi:type="dcterms:W3CDTF">2016-12-29T05:13:36Z</dcterms:created>
  <dcterms:modified xsi:type="dcterms:W3CDTF">2017-01-23T04:28:24Z</dcterms:modified>
  <cp:category/>
  <cp:version/>
  <cp:contentType/>
  <cp:contentStatus/>
</cp:coreProperties>
</file>